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8109\Documents\Tomek\Tomek2\Wnioski,zamówienia\na stronę\Biurowe\Papier ksero\papier ksero 05.2026\"/>
    </mc:Choice>
  </mc:AlternateContent>
  <bookViews>
    <workbookView xWindow="0" yWindow="0" windowWidth="12180" windowHeight="3192"/>
  </bookViews>
  <sheets>
    <sheet name="Arkusz1" sheetId="1" r:id="rId1"/>
  </sheets>
  <definedNames>
    <definedName name="_xlnm.Print_Area" localSheetId="0">Arkusz1!$A$1:$G$43</definedName>
    <definedName name="slownie_info_1">"W polu z kwotą nie znajduje się liczba"</definedName>
    <definedName name="slownie_info_2">"Kwota do zamiany jest nieprawidłowa (zbyt duża lub ujemna)"</definedName>
    <definedName name="WM_Dziesiatki">{"dziesięć";"dwadzieścia";"trzydzieści";"czterdzieści";"pięćdziesiąt";"sześćdziesiąt";"siedemdziesiąt";"osiemdziesiąt";"dziewięćdziesiąt"}</definedName>
    <definedName name="WM_Jednosci">{"jeden";"dwa";"trzy";"cztery";"pięć";"sześć";"siedem";"osiem";"dziewięć";"dziesięć";"jedenaście";"dwanaście";"trzynaście";"czternaście";"piętnaście";"szesnaście";"siedemnaście";"osiemnaście";"dziewiętnaście";"dwadzieścia"}</definedName>
    <definedName name="WM_Setki">{"sto";"dwieście";"trzysta";"czterysta";"pięćset";"sześćset";"siedemset";"osiemset";"dziewięćset"}</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F28" i="1" l="1"/>
  <c r="E29" i="1"/>
  <c r="E30" i="1" s="1"/>
  <c r="E32" i="1" s="1"/>
  <c r="F32" i="1" l="1"/>
  <c r="K1" i="1" s="1"/>
  <c r="F30" i="1"/>
  <c r="F29" i="1"/>
  <c r="Q3" i="1" l="1"/>
  <c r="Q4" i="1" s="1"/>
  <c r="M3" i="1"/>
  <c r="M4" i="1" s="1"/>
  <c r="O3" i="1"/>
  <c r="O4" i="1" s="1"/>
  <c r="L4" i="1"/>
  <c r="L5" i="1"/>
  <c r="N3" i="1"/>
  <c r="N4" i="1" s="1"/>
  <c r="P3" i="1"/>
  <c r="P4" i="1" s="1"/>
  <c r="K6" i="1" l="1"/>
  <c r="K7" i="1"/>
  <c r="K8" i="1"/>
  <c r="A34" i="1" s="1"/>
</calcChain>
</file>

<file path=xl/sharedStrings.xml><?xml version="1.0" encoding="utf-8"?>
<sst xmlns="http://schemas.openxmlformats.org/spreadsheetml/2006/main" count="45" uniqueCount="45">
  <si>
    <t>Dane Zamawiającego</t>
  </si>
  <si>
    <t>Nadwiślański Oddział Straży Granicznej im. Powstania Warszawskiego</t>
  </si>
  <si>
    <t>Adres: ul. Komitetu Obrony Robotników 23, 02-148 Warszawa</t>
  </si>
  <si>
    <t>NIP: 522-273-59-86</t>
  </si>
  <si>
    <t>e-mail: tomasz.lysiak@strazgraniczna.pl, tel. stac.: 22 500 3177, tel. kom.: 797 338 100</t>
  </si>
  <si>
    <r>
      <t>V. Oświadczam, że wyrażam zgodę na udostępnienie moich danych osobowych przez Nadwiślański Oddział Straży Granicznej im. Powstania Warszawskiego</t>
    </r>
    <r>
      <rPr>
        <i/>
        <sz val="11"/>
        <color theme="1"/>
        <rFont val="Times New Roman"/>
        <family val="1"/>
        <charset val="238"/>
      </rPr>
      <t xml:space="preserve"> </t>
    </r>
    <r>
      <rPr>
        <sz val="11"/>
        <color theme="1"/>
        <rFont val="Times New Roman"/>
        <family val="1"/>
        <charset val="238"/>
      </rPr>
      <t>w celu monitoringu, sprawozdawczości i audytu realizowanego projektu, wyłącznie podmiotom uprawnionym do prowadzenia powyższych czynności lub ich przedstawicielom  zgodnie z ustawą z dnia 10 maja 2018 r. o ochronie danych osobowych (Dz.U. z 2019 r. poz. 1781 z późn. zm.).</t>
    </r>
  </si>
  <si>
    <t>Nazwa/opis produktu/Ilość/cena</t>
  </si>
  <si>
    <t>l.p.</t>
  </si>
  <si>
    <t>ilość</t>
  </si>
  <si>
    <t>cena jed. Netto</t>
  </si>
  <si>
    <t>wartość netto</t>
  </si>
  <si>
    <t>wartość brutto</t>
  </si>
  <si>
    <t xml:space="preserve">wartość netto/brutto zamówienia:     </t>
  </si>
  <si>
    <t>IV. Oferuję wykonanie przedmiotu zamówienia: proszę wypełnic zamieszczoną poniżej tabelę.</t>
  </si>
  <si>
    <t>Kwota:</t>
  </si>
  <si>
    <t>Grosze 2</t>
  </si>
  <si>
    <t>Grosze</t>
  </si>
  <si>
    <t>Setki</t>
  </si>
  <si>
    <t>Tysiące</t>
  </si>
  <si>
    <t>Miliony</t>
  </si>
  <si>
    <t>Miliardy</t>
  </si>
  <si>
    <t>Wiersz pomocniczy 1</t>
  </si>
  <si>
    <t>Wiersz pomocniczy 2</t>
  </si>
  <si>
    <t>Słownie v.1</t>
  </si>
  <si>
    <t>Słownie v.2</t>
  </si>
  <si>
    <t>Słownie v.3</t>
  </si>
  <si>
    <t>…………………………….</t>
  </si>
  <si>
    <t>E-mail:                                                                      tel.:</t>
  </si>
  <si>
    <t>Dane Oferenta</t>
  </si>
  <si>
    <t>data i podpis Oferenta</t>
  </si>
  <si>
    <t xml:space="preserve">Nazwa: </t>
  </si>
  <si>
    <t xml:space="preserve">Adres: </t>
  </si>
  <si>
    <t xml:space="preserve">NIP: </t>
  </si>
  <si>
    <t>Warszawa, dnia</t>
  </si>
  <si>
    <t xml:space="preserve">Razem w bloku I:     </t>
  </si>
  <si>
    <t>BLOK I - papier ksero</t>
  </si>
  <si>
    <t>papier ksero formatu A4 klasy B, białość nie mniej jak 146 CIE - 500 ark. w ryzie</t>
  </si>
  <si>
    <t>FORMULARZ OFERTOWY do zamówienia nr 12/ZM/2026
dotyczący sprzedaży i dostawy papieru ksero</t>
  </si>
  <si>
    <r>
      <t>I. Nazwa i nr zamówienia: Ogłoszenie n</t>
    </r>
    <r>
      <rPr>
        <sz val="11"/>
        <rFont val="Times New Roman"/>
        <family val="1"/>
        <charset val="238"/>
      </rPr>
      <t xml:space="preserve">r 12/ZM/2026 </t>
    </r>
    <r>
      <rPr>
        <sz val="11"/>
        <color theme="1"/>
        <rFont val="Times New Roman"/>
        <family val="1"/>
        <charset val="238"/>
      </rPr>
      <t>- sprzedaż i dostawa 3 000 ryz formatu A4 i 200 ryz formatu A5 papieru ksero klasy B białość nie mniej jak 146 CIE.</t>
    </r>
  </si>
  <si>
    <t>II. Szczegóły dotyczące realizacji zamówienia: zgodnie z Zapytaniem ofertowym nr 12/ZM/2026</t>
  </si>
  <si>
    <t>1. Oferta traktowana jest całościowo</t>
  </si>
  <si>
    <t>2. Zamawiający zastrzega sobie prawo zmniejszenia ilości poszczególnego asortymentu jeśli wartość zamówienia przekroczy kwotę przeznaczoną na jego realizację, co nie będzie miało wpływu na cenę, bądź zwiększenia ilości poszczególnego asortymentu, jeśli wartość zamówienia będzie niższa jak kwota przeznaczona na jego realizację co może skutkować obniżeniem ceny Przedmiotu Zamówienia, o ile Wykonawca na wniosek Zamawiającego zaproponuje niższą cenę produktu, oraz może odstąpić od realizacji Zamówienia jeśli wartość Zamówienia przekroczy kwotę przeznaczoną na jego realizację.
Kryterium wyboru Wykonawcy jest cena 100% łącznej wartości zamówienia.</t>
  </si>
  <si>
    <t>3. podpisaną przez oferenta ofertę należy wysłać na adres e-mail: tomasz.lysiak@strazgraniczna.pl do dnia 07.05.2026 r. do godziny 10:00</t>
  </si>
  <si>
    <r>
      <t xml:space="preserve">III. Oświadczam, iż zapoznałem się i akceptuję warunki dotyczące realizacji przedmiotu zamówienia przedstawione 
w ogłoszeniu o zamówieniu </t>
    </r>
    <r>
      <rPr>
        <sz val="11"/>
        <rFont val="Times New Roman"/>
        <family val="1"/>
        <charset val="238"/>
      </rPr>
      <t xml:space="preserve">nr 12/ZM/2026.
</t>
    </r>
    <r>
      <rPr>
        <sz val="11"/>
        <color theme="1"/>
        <rFont val="Times New Roman"/>
        <family val="1"/>
        <charset val="238"/>
      </rPr>
      <t>Oświadczam, iż zapoznałem się z klauzulą informacyjną RODO załączoną do ogłoszenia o zamówieniu nr 12</t>
    </r>
    <r>
      <rPr>
        <sz val="11"/>
        <rFont val="Times New Roman"/>
        <family val="1"/>
        <charset val="238"/>
      </rPr>
      <t>/ZM/2026</t>
    </r>
  </si>
  <si>
    <t>papier ksero formatu A5 klasy B, białość nie mniej jak 146 CIE - 500 ark. w ryzie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</si>
</sst>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quot; &quot;??/16"/>
  </numFmts>
  <fonts count="9" x14ac:knownFonts="1">
    <font>
      <sz val="11"/>
      <color theme="1"/>
      <name val="Times New Roman"/>
      <family val="2"/>
      <charset val="238"/>
    </font>
    <font>
      <b/>
      <sz val="11"/>
      <color theme="1"/>
      <name val="Times New Roman"/>
      <family val="1"/>
      <charset val="238"/>
    </font>
    <font>
      <sz val="11"/>
      <color theme="1"/>
      <name val="Times New Roman"/>
      <family val="1"/>
      <charset val="238"/>
    </font>
    <font>
      <b/>
      <u/>
      <sz val="11"/>
      <color theme="1"/>
      <name val="Times New Roman"/>
      <family val="1"/>
      <charset val="238"/>
    </font>
    <font>
      <u/>
      <sz val="11"/>
      <color theme="1"/>
      <name val="Times New Roman"/>
      <family val="1"/>
      <charset val="238"/>
    </font>
    <font>
      <i/>
      <sz val="11"/>
      <color theme="1"/>
      <name val="Times New Roman"/>
      <family val="1"/>
      <charset val="238"/>
    </font>
    <font>
      <sz val="11"/>
      <name val="Times New Roman"/>
      <family val="1"/>
      <charset val="238"/>
    </font>
    <font>
      <sz val="12"/>
      <color rgb="FF040C28"/>
      <name val="Arial"/>
      <family val="2"/>
      <charset val="238"/>
    </font>
    <font>
      <sz val="8"/>
      <color theme="0" tint="-0.34998626667073579"/>
      <name val="Calibri"/>
      <family val="2"/>
      <charset val="238"/>
    </font>
  </fonts>
  <fills count="4">
    <fill>
      <patternFill patternType="none"/>
    </fill>
    <fill>
      <patternFill patternType="gray125"/>
    </fill>
    <fill>
      <patternFill patternType="solid">
        <fgColor indexed="26"/>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horizontal="center" vertical="center"/>
    </xf>
    <xf numFmtId="0" fontId="3" fillId="0" borderId="0" xfId="0" applyFont="1"/>
    <xf numFmtId="0" fontId="0" fillId="0" borderId="0" xfId="0" applyBorder="1" applyAlignment="1">
      <alignment horizontal="center" vertical="center"/>
    </xf>
    <xf numFmtId="0" fontId="0" fillId="0" borderId="0" xfId="0" applyBorder="1" applyAlignment="1">
      <alignment horizontal="left" vertical="center" wrapText="1"/>
    </xf>
    <xf numFmtId="164" fontId="0" fillId="0" borderId="0" xfId="0" applyNumberFormat="1" applyBorder="1" applyAlignment="1">
      <alignment horizontal="center" vertical="center"/>
    </xf>
    <xf numFmtId="164" fontId="1" fillId="0" borderId="1" xfId="0" applyNumberFormat="1" applyFont="1" applyBorder="1" applyAlignment="1">
      <alignment horizontal="center" vertical="center"/>
    </xf>
    <xf numFmtId="0" fontId="7" fillId="0" borderId="0" xfId="0" applyFont="1"/>
    <xf numFmtId="0" fontId="8" fillId="2" borderId="0" xfId="0" applyFont="1" applyFill="1" applyBorder="1" applyProtection="1"/>
    <xf numFmtId="4" fontId="8" fillId="3" borderId="0" xfId="0" applyNumberFormat="1" applyFont="1" applyFill="1" applyBorder="1" applyProtection="1">
      <protection locked="0"/>
    </xf>
    <xf numFmtId="4" fontId="8" fillId="2" borderId="0" xfId="0" applyNumberFormat="1" applyFont="1" applyFill="1" applyBorder="1" applyProtection="1"/>
    <xf numFmtId="4" fontId="8"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165" fontId="8" fillId="2" borderId="0" xfId="0" applyNumberFormat="1" applyFont="1" applyFill="1" applyBorder="1" applyAlignment="1" applyProtection="1">
      <alignment horizontal="center"/>
    </xf>
    <xf numFmtId="0" fontId="8" fillId="2" borderId="0" xfId="0" applyFont="1" applyFill="1" applyProtection="1"/>
    <xf numFmtId="0" fontId="8" fillId="3" borderId="0" xfId="0" applyFont="1" applyFill="1" applyBorder="1" applyProtection="1">
      <protection locked="0"/>
    </xf>
    <xf numFmtId="0" fontId="4" fillId="0" borderId="0" xfId="0" applyFont="1" applyAlignment="1" applyProtection="1">
      <alignment vertical="center"/>
      <protection locked="0"/>
    </xf>
    <xf numFmtId="0" fontId="0" fillId="0" borderId="0" xfId="0" applyProtection="1">
      <protection locked="0"/>
    </xf>
    <xf numFmtId="0" fontId="2" fillId="0" borderId="0" xfId="0" applyFont="1" applyAlignment="1" applyProtection="1">
      <alignment vertical="center"/>
      <protection locked="0"/>
    </xf>
    <xf numFmtId="14" fontId="2" fillId="0" borderId="0" xfId="0" applyNumberFormat="1" applyFont="1" applyAlignment="1" applyProtection="1">
      <alignment vertical="center"/>
      <protection locked="0"/>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164"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0" fillId="0" borderId="0" xfId="0" applyAlignment="1">
      <alignment horizontal="center"/>
    </xf>
    <xf numFmtId="0" fontId="1" fillId="0" borderId="1" xfId="0" applyFont="1" applyBorder="1" applyAlignment="1">
      <alignment horizontal="righ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0" fillId="0" borderId="0" xfId="0" applyAlignment="1">
      <alignment horizontal="left"/>
    </xf>
    <xf numFmtId="0" fontId="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pplyProtection="1">
      <alignment horizontal="left"/>
      <protection locked="0"/>
    </xf>
    <xf numFmtId="0" fontId="5" fillId="0" borderId="0" xfId="0" applyFont="1" applyAlignment="1">
      <alignment horizontal="left" vertical="center" wrapText="1"/>
    </xf>
    <xf numFmtId="0" fontId="2" fillId="0" borderId="0" xfId="0" applyFont="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view="pageBreakPreview" zoomScale="130" zoomScaleNormal="100" zoomScaleSheetLayoutView="130" workbookViewId="0">
      <selection activeCell="A3" sqref="A3:G3"/>
    </sheetView>
  </sheetViews>
  <sheetFormatPr defaultRowHeight="13.8" x14ac:dyDescent="0.25"/>
  <cols>
    <col min="1" max="1" width="3.44140625" customWidth="1"/>
    <col min="2" max="2" width="43" customWidth="1"/>
    <col min="3" max="3" width="4.88671875" bestFit="1" customWidth="1"/>
    <col min="4" max="6" width="14.44140625" customWidth="1"/>
    <col min="7" max="7" width="10.109375" bestFit="1" customWidth="1"/>
  </cols>
  <sheetData>
    <row r="1" spans="1:17" ht="15" x14ac:dyDescent="0.25">
      <c r="B1" s="18"/>
      <c r="C1" s="18"/>
      <c r="D1" s="18"/>
      <c r="E1" s="18" t="s">
        <v>33</v>
      </c>
      <c r="F1" s="19"/>
      <c r="J1" s="8" t="s">
        <v>14</v>
      </c>
      <c r="K1" s="9">
        <f>F32</f>
        <v>0</v>
      </c>
      <c r="L1" s="10"/>
      <c r="M1" s="8"/>
      <c r="N1" s="8"/>
      <c r="O1" s="8"/>
      <c r="P1" s="8"/>
      <c r="Q1" s="8"/>
    </row>
    <row r="2" spans="1:17" x14ac:dyDescent="0.25">
      <c r="A2" s="1"/>
      <c r="J2" s="8"/>
      <c r="K2" s="10"/>
      <c r="L2" s="11" t="s">
        <v>15</v>
      </c>
      <c r="M2" s="12" t="s">
        <v>16</v>
      </c>
      <c r="N2" s="12" t="s">
        <v>17</v>
      </c>
      <c r="O2" s="12" t="s">
        <v>18</v>
      </c>
      <c r="P2" s="12" t="s">
        <v>19</v>
      </c>
      <c r="Q2" s="12" t="s">
        <v>20</v>
      </c>
    </row>
    <row r="3" spans="1:17" ht="32.25" customHeight="1" x14ac:dyDescent="0.25">
      <c r="A3" s="37" t="s">
        <v>37</v>
      </c>
      <c r="B3" s="38"/>
      <c r="C3" s="38"/>
      <c r="D3" s="38"/>
      <c r="E3" s="38"/>
      <c r="F3" s="38"/>
      <c r="G3" s="38"/>
      <c r="J3" s="8" t="s">
        <v>21</v>
      </c>
      <c r="K3" s="8"/>
      <c r="L3" s="13"/>
      <c r="M3" s="12">
        <f>ROUND((K1-INT(K1))*100,0)</f>
        <v>0</v>
      </c>
      <c r="N3" s="12">
        <f>IF(K1&gt;=1,VALUE(RIGHT(LEFT(INT(K1),LEN(INT(K1))),3)),0)</f>
        <v>0</v>
      </c>
      <c r="O3" s="12">
        <f>IF(K1&gt;=1000,VALUE(TEXT(RIGHT(LEFT(INT(K1),LEN(INT(K1))-3),3),"000")),0)</f>
        <v>0</v>
      </c>
      <c r="P3" s="12">
        <f>IF(K1&gt;=1000000,VALUE(TEXT(RIGHT(LEFT(INT(K1),LEN(INT(K1))-6),3),"000")),0)</f>
        <v>0</v>
      </c>
      <c r="Q3" s="12">
        <f>IF(K1&gt;=1000000000,VALUE(TEXT(RIGHT(LEFT(INT(K1),LEN(INT(K1))-9),3),"000")),0)</f>
        <v>0</v>
      </c>
    </row>
    <row r="4" spans="1:17" ht="15" x14ac:dyDescent="0.25">
      <c r="J4" s="8" t="s">
        <v>22</v>
      </c>
      <c r="K4" s="8"/>
      <c r="L4" s="8" t="str">
        <f>ROUND((K1-INT(K1))*100,0)&amp;"/"&amp;100 &amp; " groszy"</f>
        <v>0/100 groszy</v>
      </c>
      <c r="M4" s="8" t="str">
        <f>IF(K1=0,"",IF(M3&lt;=20,IF(M3=0,"zero",INDEX(WM_Jednosci,M3)),INDEX(WM_Dziesiatki,INT(M3/10))&amp;IF(MOD(M3,10)," " &amp;INDEX(WM_Jednosci,MOD(M3,10)),"")))&amp; " " &amp;IF(K1=0,"",INDEX(IF(M3&lt;20,{"groszy";"grosz";"grosze";"groszy"},{"groszy";"grosze";"groszy"}),MATCH(IF(M3&lt;20,M3,MOD(M3,10)),IF(M3&lt;20,{0;1;2;5},{0;2;5}),1)))</f>
        <v xml:space="preserve"> </v>
      </c>
      <c r="N4" s="8" t="str">
        <f>IF(OR(K1&lt;1,INT(N3/100)=0),"",INDEX(WM_Setki,INT(N3/100)))&amp; IF(N3-(INT(N3/100)*100)&lt;=20,IF(N3-(INT(N3/100)*100)=0,IF(OR(N3&gt;0,K1&lt;1),"","złotych")," " &amp;INDEX(WM_Jednosci,N3-(INT(N3/100)*100)))," " &amp;INDEX(WM_Dziesiatki,INT((N3-(INT(N3/100)*100))/10))&amp;IF(MOD((N3-(INT(N3/100)*100)),10)," "&amp;INDEX(WM_Jednosci,MOD((N3-(INT(N3/100)*100)),10)),""))&amp;IF(N3=0,""," " &amp;INDEX(IF(N3&lt;20,{"złotych";"złoty";"złote";"złotych"},{"złotych";"złote";"złotych"}),MATCH(IF(N3-(INT(N3/100)*100)&lt;20,N3-(INT(N3/100)*100),MOD((N3-(INT(N3/100)*100)),10)),IF(N3&lt;20,{0;1;2;5},{0;2;5}),1)))</f>
        <v/>
      </c>
      <c r="O4" s="8" t="str">
        <f>IF(OR(K1&lt;1,INT(O3/100)=0),"",INDEX(WM_Setki,INT(O3/100)))&amp; IF(O3-(INT(O3/100)*100)&lt;=20,IF(O3-(INT(O3/100)*100)=0,""," " &amp;INDEX(WM_Jednosci,O3-(INT(O3/100)*100)))," " &amp;INDEX(WM_Dziesiatki,INT((O3-(INT(O3/100)*100))/10))&amp;IF(MOD((O3-(INT(O3/100)*100)),10)," "&amp;INDEX(WM_Jednosci,MOD((O3-(INT(O3/100)*100)),10)),""))&amp;IF(O3=0,""," " &amp;INDEX(IF(O3&lt;20,{"";"tysiąc";"tysiące";"tysięcy"},{"tysięcy";"tysiące";"tysięcy"}),MATCH(IF(O3-(INT(O3/100)*100)&lt;20,O3-(INT(O3/100)*100),MOD((O3-(INT(O3/100)*100)),10)),IF(O3&lt;20,{0;1;2;5},{0;2;5}),1)))</f>
        <v/>
      </c>
      <c r="P4" s="8" t="str">
        <f>IF(OR(K1&lt;1,INT(P3/100)=0),"",INDEX(WM_Setki,INT(P3/100)))&amp; IF(P3-(INT(P3/100)*100)&lt;=20,IF(P3-(INT(P3/100)*100)=0,""," " &amp;INDEX(WM_Jednosci,P3-(INT(P3/100)*100)))," " &amp;INDEX(WM_Dziesiatki,INT((P3-(INT(P3/100)*100))/10))&amp;IF(MOD((P3-(INT(P3/100)*100)),10)," "&amp;INDEX(WM_Jednosci,MOD((P3-(INT(P3/100)*100)),10)),""))&amp;IF(P3=0,""," " &amp;INDEX(IF(P3&lt;20,{"";"milion";"miliony";"milionów"},{"milionów";"miliony";"milionów"}),MATCH(IF(P3-(INT(P3/100)*100)&lt;20,P3-(INT(P3/100)*100),MOD((P3-(INT(P3/100)*100)),10)),IF(P3&lt;20,{0;1;2;5},{0;2;5}),1)))</f>
        <v/>
      </c>
      <c r="Q4" s="8" t="str">
        <f>IF(OR(K1&lt;1,INT(Q3/100)=0),"",INDEX(WM_Setki,INT(Q3/100)))&amp; IF(Q3-(INT(Q3/100)*100)&lt;=20,IF(Q3-(INT(Q3/100)*100)=0,""," " &amp;INDEX(WM_Jednosci,Q3-(INT(Q3/100)*100)))," " &amp;INDEX(WM_Dziesiatki,INT((Q3-(INT(Q3/100)*100))/10))&amp;IF(MOD((Q3-(INT(Q3/100)*100)),10)," "&amp;INDEX(WM_Jednosci,MOD((Q3-(INT(Q3/100)*100)),10)),""))&amp;IF(Q3=0,""," " &amp;INDEX(IF(Q3&lt;20,{"";"miliard";"miliardy";"miliardów"},{"miliardów";"miliardy";"miliardów"}),MATCH(IF(Q3-(INT(Q3/100)*100)&lt;20,Q3-(INT(Q3/100)*100),MOD((Q3-(INT(Q3/100)*100)),10)),IF(Q3&lt;20,{0;1;2;5},{0;2;5}),1)))</f>
        <v/>
      </c>
    </row>
    <row r="5" spans="1:17" x14ac:dyDescent="0.25">
      <c r="A5" s="2" t="s">
        <v>0</v>
      </c>
      <c r="J5" s="8"/>
      <c r="K5" s="8"/>
      <c r="L5" s="8" t="str">
        <f>TEXT(ROUND((K1-INT(K1))*100,0),"00")&amp;"/"&amp;"100"</f>
        <v>00/100</v>
      </c>
      <c r="M5" s="8"/>
      <c r="N5" s="8"/>
      <c r="O5" s="8"/>
      <c r="P5" s="8"/>
      <c r="Q5" s="8"/>
    </row>
    <row r="6" spans="1:17" ht="20.25" customHeight="1" x14ac:dyDescent="0.25">
      <c r="A6" s="39" t="s">
        <v>1</v>
      </c>
      <c r="B6" s="39"/>
      <c r="C6" s="39"/>
      <c r="D6" s="39"/>
      <c r="E6" s="39"/>
      <c r="F6" s="39"/>
      <c r="G6" s="39"/>
      <c r="J6" s="14" t="s">
        <v>23</v>
      </c>
      <c r="K6" s="15" t="str">
        <f>IF(NOT(ISNUMBER(K1)),slownie_info_1,IF(OR((K1*10^-12)&gt;=1,K1&lt;0),slownie_info_2,IF(TRIM(Q4)&lt;&gt;"",TRIM(Q4)&amp;" ","")&amp;IF(TRIM(P4)&lt;&gt;"",TRIM(P4)&amp;" ","")&amp;IF(TRIM(O4)&lt;&gt;"",TRIM(O4)&amp;" ","")&amp;IF(TRIM(N4)&lt;&gt;"",TRIM(N4)&amp;" ","")&amp;IF(TRIM(M4)&lt;&gt;"",M4&amp;" ","")))</f>
        <v/>
      </c>
      <c r="L6" s="15"/>
      <c r="M6" s="15"/>
      <c r="N6" s="15"/>
      <c r="O6" s="15"/>
      <c r="P6" s="15"/>
      <c r="Q6" s="15"/>
    </row>
    <row r="7" spans="1:17" x14ac:dyDescent="0.25">
      <c r="A7" s="39" t="s">
        <v>2</v>
      </c>
      <c r="B7" s="39"/>
      <c r="C7" s="39"/>
      <c r="D7" s="39"/>
      <c r="E7" s="39"/>
      <c r="F7" s="39"/>
      <c r="G7" s="39"/>
      <c r="J7" s="14" t="s">
        <v>24</v>
      </c>
      <c r="K7" s="15" t="str">
        <f>IF(NOT(ISNUMBER(K1)),slownie_info_1,IF(OR((K1*10^-12)&gt;=1,K1&lt;0),slownie_info_2,IF(TRIM(Q4)&lt;&gt;"",TRIM(Q4)&amp;" ","")&amp;IF(TRIM(P4)&lt;&gt;"",TRIM(P4)&amp;" ","")&amp;IF(TRIM(O4)&lt;&gt;"",TRIM(O4)&amp;" ","")&amp;IF(TRIM(N4)&lt;&gt;"",TRIM(N4)&amp;", ","")&amp;IF(TRIM(M4)&lt;&gt;"",M4&amp;" ","")))</f>
        <v/>
      </c>
      <c r="L7" s="15"/>
      <c r="M7" s="15"/>
      <c r="N7" s="15"/>
      <c r="O7" s="15"/>
      <c r="P7" s="15"/>
      <c r="Q7" s="15"/>
    </row>
    <row r="8" spans="1:17" x14ac:dyDescent="0.25">
      <c r="A8" s="39" t="s">
        <v>3</v>
      </c>
      <c r="B8" s="39"/>
      <c r="C8" s="39"/>
      <c r="D8" s="39"/>
      <c r="E8" s="39"/>
      <c r="F8" s="39"/>
      <c r="G8" s="39"/>
      <c r="J8" s="14" t="s">
        <v>25</v>
      </c>
      <c r="K8" s="15" t="str">
        <f>IF(NOT(ISNUMBER(K1)),slownie_info_1,IF(OR((K1*10^-12)&gt;=1,K1&lt;0),slownie_info_2,IF(TRIM(Q4)&lt;&gt;"",TRIM(Q4)&amp;" ","")&amp;IF(TRIM(P4)&lt;&gt;"",TRIM(P4)&amp;" ","")&amp;IF(TRIM(O4)&lt;&gt;"",TRIM(O4)&amp;" ","")&amp;IF(TRIM(N4)&lt;&gt;"",TRIM(N4)&amp;" ","")&amp;IF(TRIM(M4)&lt;&gt;"",L5,"")))</f>
        <v/>
      </c>
      <c r="L8" s="15"/>
      <c r="M8" s="15"/>
      <c r="N8" s="15"/>
      <c r="O8" s="15"/>
      <c r="P8" s="15"/>
      <c r="Q8" s="15"/>
    </row>
    <row r="9" spans="1:17" x14ac:dyDescent="0.25">
      <c r="A9" s="40" t="s">
        <v>4</v>
      </c>
      <c r="B9" s="40"/>
      <c r="C9" s="40"/>
      <c r="D9" s="40"/>
      <c r="E9" s="40"/>
      <c r="F9" s="40"/>
      <c r="G9" s="40"/>
    </row>
    <row r="11" spans="1:17" ht="15" x14ac:dyDescent="0.25">
      <c r="A11" s="16" t="s">
        <v>28</v>
      </c>
      <c r="B11" s="17"/>
      <c r="C11" s="17"/>
      <c r="D11" s="17"/>
      <c r="E11" s="17"/>
      <c r="F11" s="17"/>
      <c r="G11" s="17"/>
    </row>
    <row r="12" spans="1:17" ht="15" x14ac:dyDescent="0.25">
      <c r="A12" s="18" t="s">
        <v>30</v>
      </c>
      <c r="B12" s="17"/>
      <c r="C12" s="17"/>
      <c r="D12" s="17"/>
      <c r="E12" s="17"/>
      <c r="F12" s="17"/>
      <c r="G12" s="17"/>
    </row>
    <row r="13" spans="1:17" ht="15" x14ac:dyDescent="0.25">
      <c r="A13" s="18" t="s">
        <v>31</v>
      </c>
      <c r="B13" s="17"/>
      <c r="C13" s="17"/>
      <c r="D13" s="17"/>
      <c r="E13" s="17"/>
      <c r="F13" s="17"/>
      <c r="G13" s="17"/>
    </row>
    <row r="14" spans="1:17" ht="15" x14ac:dyDescent="0.25">
      <c r="A14" s="18"/>
      <c r="B14" s="17"/>
      <c r="C14" s="17"/>
      <c r="D14" s="17"/>
      <c r="E14" s="17"/>
      <c r="F14" s="17"/>
      <c r="G14" s="17"/>
    </row>
    <row r="15" spans="1:17" ht="15" x14ac:dyDescent="0.25">
      <c r="A15" s="18" t="s">
        <v>32</v>
      </c>
      <c r="B15" s="17"/>
      <c r="C15" s="17"/>
      <c r="D15" s="17"/>
      <c r="E15" s="17"/>
      <c r="F15" s="17"/>
      <c r="G15" s="17"/>
    </row>
    <row r="16" spans="1:17" ht="15" x14ac:dyDescent="0.25">
      <c r="A16" s="41" t="s">
        <v>27</v>
      </c>
      <c r="B16" s="41"/>
      <c r="C16" s="41"/>
      <c r="D16" s="41"/>
      <c r="E16" s="41"/>
      <c r="F16" s="41"/>
      <c r="G16" s="41"/>
    </row>
    <row r="18" spans="1:7" ht="54" customHeight="1" x14ac:dyDescent="0.25">
      <c r="A18" s="28" t="s">
        <v>38</v>
      </c>
      <c r="B18" s="28"/>
      <c r="C18" s="28"/>
      <c r="D18" s="28"/>
      <c r="E18" s="28"/>
      <c r="F18" s="28"/>
      <c r="G18" s="28"/>
    </row>
    <row r="19" spans="1:7" x14ac:dyDescent="0.25">
      <c r="A19" s="39" t="s">
        <v>39</v>
      </c>
      <c r="B19" s="39"/>
      <c r="C19" s="39"/>
      <c r="D19" s="39"/>
      <c r="E19" s="39"/>
      <c r="F19" s="39"/>
      <c r="G19" s="39"/>
    </row>
    <row r="20" spans="1:7" ht="27.75" customHeight="1" x14ac:dyDescent="0.25">
      <c r="A20" s="28" t="s">
        <v>40</v>
      </c>
      <c r="B20" s="28"/>
      <c r="C20" s="28"/>
      <c r="D20" s="28"/>
      <c r="E20" s="28"/>
      <c r="F20" s="28"/>
      <c r="G20" s="28"/>
    </row>
    <row r="21" spans="1:7" ht="88.2" customHeight="1" x14ac:dyDescent="0.25">
      <c r="A21" s="28" t="s">
        <v>41</v>
      </c>
      <c r="B21" s="42"/>
      <c r="C21" s="42"/>
      <c r="D21" s="42"/>
      <c r="E21" s="42"/>
      <c r="F21" s="42"/>
      <c r="G21" s="42"/>
    </row>
    <row r="22" spans="1:7" ht="30.75" customHeight="1" x14ac:dyDescent="0.25">
      <c r="A22" s="43" t="s">
        <v>42</v>
      </c>
      <c r="B22" s="43"/>
      <c r="C22" s="43"/>
      <c r="D22" s="43"/>
      <c r="E22" s="43"/>
      <c r="F22" s="43"/>
      <c r="G22" s="43"/>
    </row>
    <row r="23" spans="1:7" ht="51.75" customHeight="1" x14ac:dyDescent="0.25">
      <c r="A23" s="28" t="s">
        <v>43</v>
      </c>
      <c r="B23" s="28"/>
      <c r="C23" s="28"/>
      <c r="D23" s="28"/>
      <c r="E23" s="28"/>
      <c r="F23" s="28"/>
      <c r="G23" s="28"/>
    </row>
    <row r="24" spans="1:7" x14ac:dyDescent="0.25">
      <c r="A24" s="28" t="s">
        <v>13</v>
      </c>
      <c r="B24" s="28"/>
      <c r="C24" s="28"/>
      <c r="D24" s="28"/>
      <c r="E24" s="28"/>
      <c r="F24" s="28"/>
      <c r="G24" s="28"/>
    </row>
    <row r="25" spans="1:7" x14ac:dyDescent="0.25">
      <c r="A25" s="36" t="s">
        <v>6</v>
      </c>
      <c r="B25" s="36"/>
      <c r="C25" s="36"/>
      <c r="D25" s="36"/>
      <c r="E25" s="36"/>
      <c r="F25" s="36"/>
      <c r="G25" s="25"/>
    </row>
    <row r="26" spans="1:7" x14ac:dyDescent="0.25">
      <c r="A26" s="20" t="s">
        <v>7</v>
      </c>
      <c r="B26" s="20"/>
      <c r="C26" s="20" t="s">
        <v>8</v>
      </c>
      <c r="D26" s="24" t="s">
        <v>9</v>
      </c>
      <c r="E26" s="24" t="s">
        <v>10</v>
      </c>
      <c r="F26" s="24" t="s">
        <v>11</v>
      </c>
      <c r="G26" s="25"/>
    </row>
    <row r="27" spans="1:7" x14ac:dyDescent="0.25">
      <c r="A27" s="29" t="s">
        <v>35</v>
      </c>
      <c r="B27" s="30"/>
      <c r="C27" s="30"/>
      <c r="D27" s="30"/>
      <c r="E27" s="30"/>
      <c r="F27" s="31"/>
      <c r="G27" s="25"/>
    </row>
    <row r="28" spans="1:7" ht="27.6" x14ac:dyDescent="0.25">
      <c r="A28" s="20">
        <v>1</v>
      </c>
      <c r="B28" s="21" t="s">
        <v>36</v>
      </c>
      <c r="C28" s="20">
        <v>3000</v>
      </c>
      <c r="D28" s="22">
        <v>0</v>
      </c>
      <c r="E28" s="23">
        <f>D28*C28</f>
        <v>0</v>
      </c>
      <c r="F28" s="23">
        <f>E28*1.23</f>
        <v>0</v>
      </c>
      <c r="G28" s="25"/>
    </row>
    <row r="29" spans="1:7" ht="27.6" x14ac:dyDescent="0.25">
      <c r="A29" s="20">
        <v>2</v>
      </c>
      <c r="B29" s="21" t="s">
        <v>44</v>
      </c>
      <c r="C29" s="20">
        <v>200</v>
      </c>
      <c r="D29" s="22">
        <v>0</v>
      </c>
      <c r="E29" s="23">
        <f>D29*C29</f>
        <v>0</v>
      </c>
      <c r="F29" s="23">
        <f>E29*1.23</f>
        <v>0</v>
      </c>
      <c r="G29" s="25"/>
    </row>
    <row r="30" spans="1:7" x14ac:dyDescent="0.25">
      <c r="A30" s="32" t="s">
        <v>34</v>
      </c>
      <c r="B30" s="33"/>
      <c r="C30" s="33"/>
      <c r="D30" s="34"/>
      <c r="E30" s="23">
        <f>SUM(E28:E29)</f>
        <v>0</v>
      </c>
      <c r="F30" s="23">
        <f>E30*1.23</f>
        <v>0</v>
      </c>
      <c r="G30" s="25"/>
    </row>
    <row r="31" spans="1:7" ht="3.75" customHeight="1" x14ac:dyDescent="0.25">
      <c r="A31" s="3"/>
      <c r="B31" s="4"/>
      <c r="C31" s="3"/>
      <c r="D31" s="5"/>
      <c r="E31" s="5"/>
      <c r="F31" s="5"/>
    </row>
    <row r="32" spans="1:7" x14ac:dyDescent="0.25">
      <c r="A32" s="3"/>
      <c r="B32" s="27" t="s">
        <v>12</v>
      </c>
      <c r="C32" s="27"/>
      <c r="D32" s="27"/>
      <c r="E32" s="6">
        <f>SUM(E28:E30)</f>
        <v>0</v>
      </c>
      <c r="F32" s="6">
        <f>E32*1.23</f>
        <v>0</v>
      </c>
    </row>
    <row r="33" spans="1:7" ht="3.75" customHeight="1" x14ac:dyDescent="0.25"/>
    <row r="34" spans="1:7" x14ac:dyDescent="0.25">
      <c r="A34" s="35" t="str">
        <f>"słownie: "&amp;K8</f>
        <v xml:space="preserve">słownie: </v>
      </c>
      <c r="B34" s="35"/>
      <c r="C34" s="35"/>
      <c r="D34" s="35"/>
      <c r="E34" s="35"/>
      <c r="F34" s="35"/>
      <c r="G34" s="35"/>
    </row>
    <row r="35" spans="1:7" ht="15" x14ac:dyDescent="0.25">
      <c r="B35" s="7"/>
    </row>
    <row r="36" spans="1:7" ht="60.75" customHeight="1" x14ac:dyDescent="0.25">
      <c r="A36" s="28" t="s">
        <v>5</v>
      </c>
      <c r="B36" s="28"/>
      <c r="C36" s="28"/>
      <c r="D36" s="28"/>
      <c r="E36" s="28"/>
      <c r="F36" s="28"/>
      <c r="G36" s="28"/>
    </row>
    <row r="42" spans="1:7" x14ac:dyDescent="0.25">
      <c r="D42" s="26" t="s">
        <v>26</v>
      </c>
      <c r="E42" s="26"/>
      <c r="F42" s="26"/>
    </row>
    <row r="43" spans="1:7" x14ac:dyDescent="0.25">
      <c r="D43" s="26" t="s">
        <v>29</v>
      </c>
      <c r="E43" s="26"/>
      <c r="F43" s="26"/>
    </row>
  </sheetData>
  <mergeCells count="21">
    <mergeCell ref="A18:G18"/>
    <mergeCell ref="A25:F25"/>
    <mergeCell ref="A3:G3"/>
    <mergeCell ref="A6:G6"/>
    <mergeCell ref="A7:G7"/>
    <mergeCell ref="A8:G8"/>
    <mergeCell ref="A9:G9"/>
    <mergeCell ref="A16:G16"/>
    <mergeCell ref="A19:G19"/>
    <mergeCell ref="A21:G21"/>
    <mergeCell ref="A22:G22"/>
    <mergeCell ref="A23:G23"/>
    <mergeCell ref="A24:G24"/>
    <mergeCell ref="A20:G20"/>
    <mergeCell ref="D43:F43"/>
    <mergeCell ref="D42:F42"/>
    <mergeCell ref="B32:D32"/>
    <mergeCell ref="A36:G36"/>
    <mergeCell ref="A27:F27"/>
    <mergeCell ref="A30:D30"/>
    <mergeCell ref="A34:G34"/>
  </mergeCell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Straż Graniczna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Łysiak Tomasz</dc:creator>
  <cp:lastModifiedBy>Łysiak Tomasz</cp:lastModifiedBy>
  <cp:lastPrinted>2024-09-10T11:33:34Z</cp:lastPrinted>
  <dcterms:created xsi:type="dcterms:W3CDTF">2024-07-03T09:56:48Z</dcterms:created>
  <dcterms:modified xsi:type="dcterms:W3CDTF">2026-05-06T10:31:57Z</dcterms:modified>
</cp:coreProperties>
</file>