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18109\Documents\Tomek\Tomek2\Wnioski,zamówienia\na stronę\Biurowe\sprzęt foto dla zespołu prasowego KGSG\"/>
    </mc:Choice>
  </mc:AlternateContent>
  <bookViews>
    <workbookView xWindow="0" yWindow="0" windowWidth="12180" windowHeight="3195"/>
  </bookViews>
  <sheets>
    <sheet name="Arkusz1" sheetId="1" r:id="rId1"/>
  </sheets>
  <definedNames>
    <definedName name="_xlnm.Print_Area" localSheetId="0">Arkusz1!$A$1:$G$51</definedName>
    <definedName name="slownie_info_1">"W polu z kwotą nie znajduje się liczba"</definedName>
    <definedName name="slownie_info_2">"Kwota do zamiany jest nieprawidłowa (zbyt duża lub ujemna)"</definedName>
    <definedName name="WM_Dziesiatki">{"dziesięć";"dwadzieścia";"trzydzieści";"czterdzieści";"pięćdziesiąt";"sześćdziesiąt";"siedemdziesiąt";"osiemdziesiąt";"dziewięćdziesiąt"}</definedName>
    <definedName name="WM_Jednosci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WM_Setki">{"sto";"dwieście";"trzysta";"czterysta";"pięćset";"sześćset";"siedemset";"osiemset";"dziewięćset"}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F34" i="1" s="1"/>
  <c r="E33" i="1"/>
  <c r="F33" i="1" s="1"/>
  <c r="E32" i="1"/>
  <c r="F32" i="1" s="1"/>
  <c r="E36" i="1" l="1"/>
  <c r="F36" i="1" s="1"/>
  <c r="K1" i="1" s="1"/>
  <c r="Q3" i="1" l="1"/>
  <c r="Q4" i="1" s="1"/>
  <c r="M3" i="1"/>
  <c r="M4" i="1" s="1"/>
  <c r="O3" i="1"/>
  <c r="O4" i="1" s="1"/>
  <c r="L4" i="1"/>
  <c r="L5" i="1"/>
  <c r="N3" i="1"/>
  <c r="N4" i="1" s="1"/>
  <c r="P3" i="1"/>
  <c r="P4" i="1" s="1"/>
  <c r="K6" i="1" l="1"/>
  <c r="K7" i="1"/>
  <c r="K8" i="1"/>
  <c r="A38" i="1" s="1"/>
</calcChain>
</file>

<file path=xl/sharedStrings.xml><?xml version="1.0" encoding="utf-8"?>
<sst xmlns="http://schemas.openxmlformats.org/spreadsheetml/2006/main" count="61" uniqueCount="56">
  <si>
    <t>Dane Zamawiającego</t>
  </si>
  <si>
    <t>Nadwiślański Oddział Straży Granicznej im. Powstania Warszawskiego</t>
  </si>
  <si>
    <t>Adres: ul. Komitetu Obrony Robotników 23, 02-148 Warszawa</t>
  </si>
  <si>
    <t>NIP: 522-273-59-86</t>
  </si>
  <si>
    <t>e-mail: tomasz.lysiak@strazgraniczna.pl, tel. stac.: 22 500 3177, tel. kom.: 797 338 100</t>
  </si>
  <si>
    <t>Nazwa/opis produktu/Ilość/cena</t>
  </si>
  <si>
    <t>l.p.</t>
  </si>
  <si>
    <t>ilość</t>
  </si>
  <si>
    <t>cena jed. Netto</t>
  </si>
  <si>
    <t>wartość netto</t>
  </si>
  <si>
    <t>wartość brutto</t>
  </si>
  <si>
    <t xml:space="preserve">wartość netto/brutto zamówienia:     </t>
  </si>
  <si>
    <t>Kwota:</t>
  </si>
  <si>
    <t>Grosze 2</t>
  </si>
  <si>
    <t>Grosze</t>
  </si>
  <si>
    <t>Setki</t>
  </si>
  <si>
    <t>Tysiące</t>
  </si>
  <si>
    <t>Miliony</t>
  </si>
  <si>
    <t>Miliardy</t>
  </si>
  <si>
    <t>Wiersz pomocniczy 1</t>
  </si>
  <si>
    <t>Wiersz pomocniczy 2</t>
  </si>
  <si>
    <t>Słownie v.1</t>
  </si>
  <si>
    <t>Słownie v.2</t>
  </si>
  <si>
    <t>Słownie v.3</t>
  </si>
  <si>
    <t>…………………………….</t>
  </si>
  <si>
    <t>E-mail:                                                                      tel.:</t>
  </si>
  <si>
    <t>Dane Oferenta</t>
  </si>
  <si>
    <t>data i podpis Oferenta</t>
  </si>
  <si>
    <t xml:space="preserve">Nazwa: </t>
  </si>
  <si>
    <t xml:space="preserve">Adres: </t>
  </si>
  <si>
    <t xml:space="preserve">NIP: </t>
  </si>
  <si>
    <t>Warszawa, dnia</t>
  </si>
  <si>
    <t>nazwa</t>
  </si>
  <si>
    <t>Szczegóły dotyczące realizacji zamówienia:</t>
  </si>
  <si>
    <t>Oferta nie jest traktowana całościowo. Zamawiający dopuszcza składanie ofert częściowych - na wybrane pozycje.</t>
  </si>
  <si>
    <t>I</t>
  </si>
  <si>
    <t>II</t>
  </si>
  <si>
    <t>Oferuję wykonanie przedmiotu zamówienia: proszę wypełnić zamieszczoną poniżej tabelę.</t>
  </si>
  <si>
    <t>III</t>
  </si>
  <si>
    <t>FORMULARZ OFERTOWY do zamówienia nr 11/ZM/2025
sprzedaż i dostawa sprzętu fotograficznego</t>
  </si>
  <si>
    <t>Nie dopuszcza się złożenia oferty na inny produkt jak w Opisie Przedmiotu Zamówienia.</t>
  </si>
  <si>
    <t>Zamawiający zastrzega sobie prawo wyboru najkorzystniejszej oferty cenowej w poszczególnych pozycjach zamówienia – każda pozycja może być zamówiona u innego Wykonawcy.</t>
  </si>
  <si>
    <t>Kryterium wyboru Wykonawcy jest najniższa cena w poszczególnych pozycjach.</t>
  </si>
  <si>
    <t>podpisaną przez oferenta ofertę należy wysłać na adres e-mail: tomasz.lysiak@strazgraniczna.pl do dnia 05.05.2025 r. do godziny 10:00. Oferty wysłane po tym terminie mogą zostać odrzucone.</t>
  </si>
  <si>
    <t>IV</t>
  </si>
  <si>
    <t>V</t>
  </si>
  <si>
    <t>Oświadczam, iż zapoznałem się i akceptuję warunki dotyczące realizacji przedmiotu zamówienia.</t>
  </si>
  <si>
    <t>Oświadczam, iż zapoznałem się z klauzulą informacyjną RODO załączoną do ogłoszenia.</t>
  </si>
  <si>
    <t>●</t>
  </si>
  <si>
    <t>dostawa na koszt Wykonawcy najpóźniej do 12 maja 2025 r.</t>
  </si>
  <si>
    <t xml:space="preserve">obiektyw Canon RF 24-70 mm F2.8L IS USM, </t>
  </si>
  <si>
    <t>aparat body Canon EOS R5</t>
  </si>
  <si>
    <t>Canon RF 70-200 mm F2.8L IS USM</t>
  </si>
  <si>
    <t>Nazwa i nr zamówienia: Ogłoszenie nr 11/ZM/2025: sprzedaż i dostawa sprzętu fotograficznego - aparat body Canon EOS R5, obiektyw Canon RF 24-70 mm F2.8L IS USM, Canon RF 70-200 mm F2.8L IS USM, sprzęt ma być fabrycznie nowy, bez wad, gwarancja min. 24 miesiące licząc od dnia dostawy sprzętu.</t>
  </si>
  <si>
    <r>
      <t>VI. Oświadczam, że wyrażam zgodę na udostępnienie moich danych osobowych przez Nadwiślański Oddział Straży Granicznej im. Powstania Warszawskiego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w celu monitoringu, sprawozdawczości i audytu realizowanego projektu, wyłącznie podmiotom uprawnionym do prowadzenia powyższych czynności lub ich przedstawicielom  zgodnie z ustawą z dnia 10 maja 2018 r. o ochronie danych osobowych (Dz.U. z 2019 r. poz. 1781 z późn. zm.).</t>
    </r>
  </si>
  <si>
    <r>
      <t xml:space="preserve">Zamawiający może odstąpić od realizacji zamówienia, lub usunąć całe pozycje, </t>
    </r>
    <r>
      <rPr>
        <sz val="11"/>
        <color theme="1"/>
        <rFont val="Times New Roman"/>
        <family val="1"/>
        <charset val="238"/>
      </rPr>
      <t>jeśli wartość Zamówienia przekroczy kwotę przeznaczoną na jego realizację.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</si>
</sst>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&quot; &quot;??/16"/>
  </numFmts>
  <fonts count="8" x14ac:knownFonts="1">
    <font>
      <sz val="11"/>
      <color theme="1"/>
      <name val="Times New Roman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color rgb="FF040C28"/>
      <name val="Arial"/>
      <family val="2"/>
      <charset val="238"/>
    </font>
    <font>
      <sz val="8"/>
      <color theme="0" tint="-0.3499862666707357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164" fontId="0" fillId="0" borderId="0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7" fillId="2" borderId="0" xfId="0" applyFont="1" applyFill="1" applyBorder="1" applyProtection="1"/>
    <xf numFmtId="4" fontId="7" fillId="3" borderId="0" xfId="0" applyNumberFormat="1" applyFont="1" applyFill="1" applyBorder="1" applyProtection="1">
      <protection locked="0"/>
    </xf>
    <xf numFmtId="4" fontId="7" fillId="2" borderId="0" xfId="0" applyNumberFormat="1" applyFont="1" applyFill="1" applyBorder="1" applyProtection="1"/>
    <xf numFmtId="4" fontId="7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165" fontId="7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Protection="1"/>
    <xf numFmtId="0" fontId="7" fillId="3" borderId="0" xfId="0" applyFont="1" applyFill="1" applyBorder="1" applyProtection="1"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4" fontId="2" fillId="0" borderId="0" xfId="0" applyNumberFormat="1" applyFont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view="pageBreakPreview" zoomScale="130" zoomScaleNormal="100" zoomScaleSheetLayoutView="130" workbookViewId="0">
      <selection activeCell="A34" sqref="A34"/>
    </sheetView>
  </sheetViews>
  <sheetFormatPr defaultRowHeight="15" x14ac:dyDescent="0.25"/>
  <cols>
    <col min="1" max="1" width="3.42578125" customWidth="1"/>
    <col min="2" max="2" width="43" customWidth="1"/>
    <col min="3" max="3" width="4.85546875" bestFit="1" customWidth="1"/>
    <col min="4" max="6" width="14.42578125" customWidth="1"/>
    <col min="7" max="7" width="10.140625" bestFit="1" customWidth="1"/>
  </cols>
  <sheetData>
    <row r="1" spans="1:17" x14ac:dyDescent="0.25">
      <c r="B1" s="23"/>
      <c r="C1" s="23"/>
      <c r="D1" s="23"/>
      <c r="E1" s="23" t="s">
        <v>31</v>
      </c>
      <c r="F1" s="24"/>
      <c r="J1" s="12" t="s">
        <v>12</v>
      </c>
      <c r="K1" s="13">
        <f>F36</f>
        <v>0</v>
      </c>
      <c r="L1" s="14"/>
      <c r="M1" s="12"/>
      <c r="N1" s="12"/>
      <c r="O1" s="12"/>
      <c r="P1" s="12"/>
      <c r="Q1" s="12"/>
    </row>
    <row r="2" spans="1:17" x14ac:dyDescent="0.25">
      <c r="A2" s="1"/>
      <c r="J2" s="12"/>
      <c r="K2" s="14"/>
      <c r="L2" s="15" t="s">
        <v>13</v>
      </c>
      <c r="M2" s="16" t="s">
        <v>14</v>
      </c>
      <c r="N2" s="16" t="s">
        <v>15</v>
      </c>
      <c r="O2" s="16" t="s">
        <v>16</v>
      </c>
      <c r="P2" s="16" t="s">
        <v>17</v>
      </c>
      <c r="Q2" s="16" t="s">
        <v>18</v>
      </c>
    </row>
    <row r="3" spans="1:17" ht="32.25" customHeight="1" x14ac:dyDescent="0.25">
      <c r="A3" s="32" t="s">
        <v>39</v>
      </c>
      <c r="B3" s="33"/>
      <c r="C3" s="33"/>
      <c r="D3" s="33"/>
      <c r="E3" s="33"/>
      <c r="F3" s="33"/>
      <c r="G3" s="33"/>
      <c r="J3" s="12" t="s">
        <v>19</v>
      </c>
      <c r="K3" s="12"/>
      <c r="L3" s="17"/>
      <c r="M3" s="16">
        <f>ROUND((K1-INT(K1))*100,0)</f>
        <v>0</v>
      </c>
      <c r="N3" s="16">
        <f>IF(K1&gt;=1,VALUE(RIGHT(LEFT(INT(K1),LEN(INT(K1))),3)),0)</f>
        <v>0</v>
      </c>
      <c r="O3" s="16">
        <f>IF(K1&gt;=1000,VALUE(TEXT(RIGHT(LEFT(INT(K1),LEN(INT(K1))-3),3),"000")),0)</f>
        <v>0</v>
      </c>
      <c r="P3" s="16">
        <f>IF(K1&gt;=1000000,VALUE(TEXT(RIGHT(LEFT(INT(K1),LEN(INT(K1))-6),3),"000")),0)</f>
        <v>0</v>
      </c>
      <c r="Q3" s="16">
        <f>IF(K1&gt;=1000000000,VALUE(TEXT(RIGHT(LEFT(INT(K1),LEN(INT(K1))-9),3),"000")),0)</f>
        <v>0</v>
      </c>
    </row>
    <row r="4" spans="1:17" x14ac:dyDescent="0.25">
      <c r="J4" s="12" t="s">
        <v>20</v>
      </c>
      <c r="K4" s="12"/>
      <c r="L4" s="12" t="str">
        <f>ROUND((K1-INT(K1))*100,0)&amp;"/"&amp;100 &amp; " groszy"</f>
        <v>0/100 groszy</v>
      </c>
      <c r="M4" s="12" t="str">
        <f>IF(K1=0,"",IF(M3&lt;=20,IF(M3=0,"zero",INDEX(WM_Jednosci,M3)),INDEX(WM_Dziesiatki,INT(M3/10))&amp;IF(MOD(M3,10)," " &amp;INDEX(WM_Jednosci,MOD(M3,10)),"")))&amp; " " &amp;IF(K1=0,"",INDEX(IF(M3&lt;20,{"groszy";"grosz";"grosze";"groszy"},{"groszy";"grosze";"groszy"}),MATCH(IF(M3&lt;20,M3,MOD(M3,10)),IF(M3&lt;20,{0;1;2;5},{0;2;5}),1)))</f>
        <v xml:space="preserve"> </v>
      </c>
      <c r="N4" s="12" t="str">
        <f>IF(OR(K1&lt;1,INT(N3/100)=0),"",INDEX(WM_Setki,INT(N3/100)))&amp; IF(N3-(INT(N3/100)*100)&lt;=20,IF(N3-(INT(N3/100)*100)=0,IF(OR(N3&gt;0,K1&lt;1),"","złotych")," " &amp;INDEX(WM_Jednosci,N3-(INT(N3/100)*100)))," " &amp;INDEX(WM_Dziesiatki,INT((N3-(INT(N3/100)*100))/10))&amp;IF(MOD((N3-(INT(N3/100)*100)),10)," "&amp;INDEX(WM_Jednosci,MOD((N3-(INT(N3/100)*100)),10)),""))&amp;IF(N3=0,""," " &amp;INDEX(IF(N3&lt;20,{"złotych";"złoty";"złote";"złotych"},{"złotych";"złote";"złotych"}),MATCH(IF(N3-(INT(N3/100)*100)&lt;20,N3-(INT(N3/100)*100),MOD((N3-(INT(N3/100)*100)),10)),IF(N3&lt;20,{0;1;2;5},{0;2;5}),1)))</f>
        <v/>
      </c>
      <c r="O4" s="12" t="str">
        <f>IF(OR(K1&lt;1,INT(O3/100)=0),"",INDEX(WM_Setki,INT(O3/100)))&amp; IF(O3-(INT(O3/100)*100)&lt;=20,IF(O3-(INT(O3/100)*100)=0,""," " &amp;INDEX(WM_Jednosci,O3-(INT(O3/100)*100)))," " &amp;INDEX(WM_Dziesiatki,INT((O3-(INT(O3/100)*100))/10))&amp;IF(MOD((O3-(INT(O3/100)*100)),10)," "&amp;INDEX(WM_Jednosci,MOD((O3-(INT(O3/100)*100)),10)),""))&amp;IF(O3=0,""," " &amp;INDEX(IF(O3&lt;20,{"";"tysiąc";"tysiące";"tysięcy"},{"tysięcy";"tysiące";"tysięcy"}),MATCH(IF(O3-(INT(O3/100)*100)&lt;20,O3-(INT(O3/100)*100),MOD((O3-(INT(O3/100)*100)),10)),IF(O3&lt;20,{0;1;2;5},{0;2;5}),1)))</f>
        <v/>
      </c>
      <c r="P4" s="12" t="str">
        <f>IF(OR(K1&lt;1,INT(P3/100)=0),"",INDEX(WM_Setki,INT(P3/100)))&amp; IF(P3-(INT(P3/100)*100)&lt;=20,IF(P3-(INT(P3/100)*100)=0,""," " &amp;INDEX(WM_Jednosci,P3-(INT(P3/100)*100)))," " &amp;INDEX(WM_Dziesiatki,INT((P3-(INT(P3/100)*100))/10))&amp;IF(MOD((P3-(INT(P3/100)*100)),10)," "&amp;INDEX(WM_Jednosci,MOD((P3-(INT(P3/100)*100)),10)),""))&amp;IF(P3=0,""," " &amp;INDEX(IF(P3&lt;20,{"";"milion";"miliony";"milionów"},{"milionów";"miliony";"milionów"}),MATCH(IF(P3-(INT(P3/100)*100)&lt;20,P3-(INT(P3/100)*100),MOD((P3-(INT(P3/100)*100)),10)),IF(P3&lt;20,{0;1;2;5},{0;2;5}),1)))</f>
        <v/>
      </c>
      <c r="Q4" s="12" t="str">
        <f>IF(OR(K1&lt;1,INT(Q3/100)=0),"",INDEX(WM_Setki,INT(Q3/100)))&amp; IF(Q3-(INT(Q3/100)*100)&lt;=20,IF(Q3-(INT(Q3/100)*100)=0,""," " &amp;INDEX(WM_Jednosci,Q3-(INT(Q3/100)*100)))," " &amp;INDEX(WM_Dziesiatki,INT((Q3-(INT(Q3/100)*100))/10))&amp;IF(MOD((Q3-(INT(Q3/100)*100)),10)," "&amp;INDEX(WM_Jednosci,MOD((Q3-(INT(Q3/100)*100)),10)),""))&amp;IF(Q3=0,""," " &amp;INDEX(IF(Q3&lt;20,{"";"miliard";"miliardy";"miliardów"},{"miliardów";"miliardy";"miliardów"}),MATCH(IF(Q3-(INT(Q3/100)*100)&lt;20,Q3-(INT(Q3/100)*100),MOD((Q3-(INT(Q3/100)*100)),10)),IF(Q3&lt;20,{0;1;2;5},{0;2;5}),1)))</f>
        <v/>
      </c>
    </row>
    <row r="5" spans="1:17" x14ac:dyDescent="0.25">
      <c r="A5" s="2" t="s">
        <v>0</v>
      </c>
      <c r="J5" s="12"/>
      <c r="K5" s="12"/>
      <c r="L5" s="12" t="str">
        <f>TEXT(ROUND((K1-INT(K1))*100,0),"00")&amp;"/"&amp;"100"</f>
        <v>00/100</v>
      </c>
      <c r="M5" s="12"/>
      <c r="N5" s="12"/>
      <c r="O5" s="12"/>
      <c r="P5" s="12"/>
      <c r="Q5" s="12"/>
    </row>
    <row r="6" spans="1:17" ht="20.25" customHeight="1" x14ac:dyDescent="0.25">
      <c r="A6" s="29" t="s">
        <v>1</v>
      </c>
      <c r="B6" s="29"/>
      <c r="C6" s="29"/>
      <c r="D6" s="29"/>
      <c r="E6" s="29"/>
      <c r="F6" s="29"/>
      <c r="G6" s="29"/>
      <c r="J6" s="18" t="s">
        <v>21</v>
      </c>
      <c r="K6" s="19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 ","")&amp;IF(TRIM(M4)&lt;&gt;"",M4&amp;" ","")))</f>
        <v/>
      </c>
      <c r="L6" s="19"/>
      <c r="M6" s="19"/>
      <c r="N6" s="19"/>
      <c r="O6" s="19"/>
      <c r="P6" s="19"/>
      <c r="Q6" s="19"/>
    </row>
    <row r="7" spans="1:17" x14ac:dyDescent="0.25">
      <c r="A7" s="29" t="s">
        <v>2</v>
      </c>
      <c r="B7" s="29"/>
      <c r="C7" s="29"/>
      <c r="D7" s="29"/>
      <c r="E7" s="29"/>
      <c r="F7" s="29"/>
      <c r="G7" s="29"/>
      <c r="J7" s="18" t="s">
        <v>22</v>
      </c>
      <c r="K7" s="19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","")&amp;IF(TRIM(N4)&lt;&gt;"",TRIM(N4)&amp;", ","")&amp;IF(TRIM(M4)&lt;&gt;"",M4&amp;" ","")))</f>
        <v/>
      </c>
      <c r="L7" s="19"/>
      <c r="M7" s="19"/>
      <c r="N7" s="19"/>
      <c r="O7" s="19"/>
      <c r="P7" s="19"/>
      <c r="Q7" s="19"/>
    </row>
    <row r="8" spans="1:17" x14ac:dyDescent="0.25">
      <c r="A8" s="29" t="s">
        <v>3</v>
      </c>
      <c r="B8" s="29"/>
      <c r="C8" s="29"/>
      <c r="D8" s="29"/>
      <c r="E8" s="29"/>
      <c r="F8" s="29"/>
      <c r="G8" s="29"/>
      <c r="J8" s="18" t="s">
        <v>23</v>
      </c>
      <c r="K8" s="19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 ","")&amp;IF(TRIM(M4)&lt;&gt;"",L5,"")))</f>
        <v/>
      </c>
      <c r="L8" s="19"/>
      <c r="M8" s="19"/>
      <c r="N8" s="19"/>
      <c r="O8" s="19"/>
      <c r="P8" s="19"/>
      <c r="Q8" s="19"/>
    </row>
    <row r="9" spans="1:17" x14ac:dyDescent="0.25">
      <c r="A9" s="34" t="s">
        <v>4</v>
      </c>
      <c r="B9" s="34"/>
      <c r="C9" s="34"/>
      <c r="D9" s="34"/>
      <c r="E9" s="34"/>
      <c r="F9" s="34"/>
      <c r="G9" s="34"/>
    </row>
    <row r="11" spans="1:17" x14ac:dyDescent="0.25">
      <c r="A11" s="21" t="s">
        <v>26</v>
      </c>
      <c r="B11" s="22"/>
      <c r="C11" s="22"/>
      <c r="D11" s="22"/>
      <c r="E11" s="22"/>
      <c r="F11" s="22"/>
      <c r="G11" s="22"/>
    </row>
    <row r="12" spans="1:17" x14ac:dyDescent="0.25">
      <c r="A12" s="23" t="s">
        <v>28</v>
      </c>
      <c r="B12" s="22"/>
      <c r="C12" s="22"/>
      <c r="D12" s="22"/>
      <c r="E12" s="22"/>
      <c r="F12" s="22"/>
      <c r="G12" s="22"/>
    </row>
    <row r="13" spans="1:17" x14ac:dyDescent="0.25">
      <c r="A13" s="23" t="s">
        <v>29</v>
      </c>
      <c r="B13" s="22"/>
      <c r="C13" s="22"/>
      <c r="D13" s="22"/>
      <c r="E13" s="22"/>
      <c r="F13" s="22"/>
      <c r="G13" s="22"/>
    </row>
    <row r="14" spans="1:17" x14ac:dyDescent="0.25">
      <c r="A14" s="23"/>
      <c r="B14" s="22"/>
      <c r="C14" s="22"/>
      <c r="D14" s="22"/>
      <c r="E14" s="22"/>
      <c r="F14" s="22"/>
      <c r="G14" s="22"/>
    </row>
    <row r="15" spans="1:17" x14ac:dyDescent="0.25">
      <c r="A15" s="23" t="s">
        <v>30</v>
      </c>
      <c r="B15" s="22"/>
      <c r="C15" s="22"/>
      <c r="D15" s="22"/>
      <c r="E15" s="22"/>
      <c r="F15" s="22"/>
      <c r="G15" s="22"/>
    </row>
    <row r="16" spans="1:17" x14ac:dyDescent="0.25">
      <c r="A16" s="35" t="s">
        <v>25</v>
      </c>
      <c r="B16" s="35"/>
      <c r="C16" s="35"/>
      <c r="D16" s="35"/>
      <c r="E16" s="35"/>
      <c r="F16" s="35"/>
      <c r="G16" s="35"/>
    </row>
    <row r="18" spans="1:7" ht="66.75" customHeight="1" x14ac:dyDescent="0.25">
      <c r="A18" s="27" t="s">
        <v>35</v>
      </c>
      <c r="B18" s="28" t="s">
        <v>53</v>
      </c>
      <c r="C18" s="28"/>
      <c r="D18" s="28"/>
      <c r="E18" s="28"/>
      <c r="F18" s="28"/>
      <c r="G18" s="28"/>
    </row>
    <row r="19" spans="1:7" x14ac:dyDescent="0.25">
      <c r="A19" s="1" t="s">
        <v>36</v>
      </c>
      <c r="B19" s="26" t="s">
        <v>33</v>
      </c>
      <c r="C19" s="26"/>
      <c r="D19" s="26"/>
      <c r="E19" s="26"/>
      <c r="F19" s="26"/>
      <c r="G19" s="26"/>
    </row>
    <row r="20" spans="1:7" x14ac:dyDescent="0.25">
      <c r="A20" s="1" t="s">
        <v>48</v>
      </c>
      <c r="B20" s="28" t="s">
        <v>40</v>
      </c>
      <c r="C20" s="28"/>
      <c r="D20" s="28"/>
      <c r="E20" s="28"/>
      <c r="F20" s="28"/>
      <c r="G20" s="28"/>
    </row>
    <row r="21" spans="1:7" x14ac:dyDescent="0.25">
      <c r="A21" s="38" t="s">
        <v>48</v>
      </c>
      <c r="B21" s="39" t="s">
        <v>34</v>
      </c>
      <c r="C21" s="39"/>
      <c r="D21" s="39"/>
      <c r="E21" s="39"/>
      <c r="F21" s="39"/>
      <c r="G21" s="39"/>
    </row>
    <row r="22" spans="1:7" ht="31.5" customHeight="1" x14ac:dyDescent="0.25">
      <c r="A22" s="38"/>
      <c r="B22" s="39" t="s">
        <v>41</v>
      </c>
      <c r="C22" s="39"/>
      <c r="D22" s="39"/>
      <c r="E22" s="39"/>
      <c r="F22" s="39"/>
      <c r="G22" s="39"/>
    </row>
    <row r="23" spans="1:7" x14ac:dyDescent="0.25">
      <c r="A23" s="1" t="s">
        <v>48</v>
      </c>
      <c r="B23" s="28" t="s">
        <v>42</v>
      </c>
      <c r="C23" s="28"/>
      <c r="D23" s="28"/>
      <c r="E23" s="28"/>
      <c r="F23" s="28"/>
      <c r="G23" s="28"/>
    </row>
    <row r="24" spans="1:7" ht="32.25" customHeight="1" x14ac:dyDescent="0.25">
      <c r="A24" s="1" t="s">
        <v>48</v>
      </c>
      <c r="B24" s="28" t="s">
        <v>55</v>
      </c>
      <c r="C24" s="28"/>
      <c r="D24" s="28"/>
      <c r="E24" s="28"/>
      <c r="F24" s="28"/>
      <c r="G24" s="28"/>
    </row>
    <row r="25" spans="1:7" ht="17.25" customHeight="1" x14ac:dyDescent="0.25">
      <c r="A25" s="1" t="s">
        <v>48</v>
      </c>
      <c r="B25" s="30" t="s">
        <v>49</v>
      </c>
      <c r="C25" s="30"/>
      <c r="D25" s="30"/>
      <c r="E25" s="30"/>
      <c r="F25" s="30"/>
      <c r="G25" s="30"/>
    </row>
    <row r="26" spans="1:7" ht="30.75" customHeight="1" x14ac:dyDescent="0.25">
      <c r="A26" s="1" t="s">
        <v>48</v>
      </c>
      <c r="B26" s="28" t="s">
        <v>43</v>
      </c>
      <c r="C26" s="28"/>
      <c r="D26" s="28"/>
      <c r="E26" s="28"/>
      <c r="F26" s="28"/>
      <c r="G26" s="28"/>
    </row>
    <row r="27" spans="1:7" x14ac:dyDescent="0.25">
      <c r="A27" s="27" t="s">
        <v>38</v>
      </c>
      <c r="B27" s="28" t="s">
        <v>46</v>
      </c>
      <c r="C27" s="28"/>
      <c r="D27" s="28"/>
      <c r="E27" s="28"/>
      <c r="F27" s="28"/>
      <c r="G27" s="28"/>
    </row>
    <row r="28" spans="1:7" x14ac:dyDescent="0.25">
      <c r="A28" s="27" t="s">
        <v>44</v>
      </c>
      <c r="B28" s="28" t="s">
        <v>47</v>
      </c>
      <c r="C28" s="28"/>
      <c r="D28" s="28"/>
      <c r="E28" s="28"/>
      <c r="F28" s="28"/>
      <c r="G28" s="28"/>
    </row>
    <row r="29" spans="1:7" ht="15" customHeight="1" x14ac:dyDescent="0.25">
      <c r="A29" s="27" t="s">
        <v>45</v>
      </c>
      <c r="B29" s="28" t="s">
        <v>37</v>
      </c>
      <c r="C29" s="28"/>
      <c r="D29" s="28"/>
      <c r="E29" s="28"/>
      <c r="F29" s="28"/>
      <c r="G29" s="28"/>
    </row>
    <row r="30" spans="1:7" x14ac:dyDescent="0.25">
      <c r="A30" s="31" t="s">
        <v>5</v>
      </c>
      <c r="B30" s="31"/>
      <c r="C30" s="31"/>
      <c r="D30" s="31"/>
      <c r="E30" s="31"/>
      <c r="F30" s="31"/>
    </row>
    <row r="31" spans="1:7" x14ac:dyDescent="0.25">
      <c r="A31" s="3" t="s">
        <v>6</v>
      </c>
      <c r="B31" s="3" t="s">
        <v>32</v>
      </c>
      <c r="C31" s="3" t="s">
        <v>7</v>
      </c>
      <c r="D31" s="4" t="s">
        <v>8</v>
      </c>
      <c r="E31" s="4" t="s">
        <v>9</v>
      </c>
      <c r="F31" s="4" t="s">
        <v>10</v>
      </c>
    </row>
    <row r="32" spans="1:7" x14ac:dyDescent="0.25">
      <c r="A32" s="25">
        <v>1</v>
      </c>
      <c r="B32" s="5" t="s">
        <v>51</v>
      </c>
      <c r="C32" s="25">
        <v>2</v>
      </c>
      <c r="D32" s="20">
        <v>0</v>
      </c>
      <c r="E32" s="6">
        <f t="shared" ref="E32:E34" si="0">D32*C32</f>
        <v>0</v>
      </c>
      <c r="F32" s="6">
        <f t="shared" ref="F32:F34" si="1">E32*1.23</f>
        <v>0</v>
      </c>
    </row>
    <row r="33" spans="1:7" x14ac:dyDescent="0.25">
      <c r="A33" s="25">
        <v>2</v>
      </c>
      <c r="B33" s="5" t="s">
        <v>50</v>
      </c>
      <c r="C33" s="25">
        <v>1</v>
      </c>
      <c r="D33" s="20">
        <v>0</v>
      </c>
      <c r="E33" s="6">
        <f t="shared" si="0"/>
        <v>0</v>
      </c>
      <c r="F33" s="6">
        <f t="shared" si="1"/>
        <v>0</v>
      </c>
    </row>
    <row r="34" spans="1:7" x14ac:dyDescent="0.25">
      <c r="A34" s="25">
        <v>3</v>
      </c>
      <c r="B34" s="5" t="s">
        <v>52</v>
      </c>
      <c r="C34" s="25">
        <v>1</v>
      </c>
      <c r="D34" s="20">
        <v>0</v>
      </c>
      <c r="E34" s="6">
        <f t="shared" si="0"/>
        <v>0</v>
      </c>
      <c r="F34" s="6">
        <f t="shared" si="1"/>
        <v>0</v>
      </c>
    </row>
    <row r="35" spans="1:7" ht="3.75" customHeight="1" x14ac:dyDescent="0.25">
      <c r="A35" s="7"/>
      <c r="B35" s="8"/>
      <c r="C35" s="7"/>
      <c r="D35" s="9"/>
      <c r="E35" s="9"/>
      <c r="F35" s="9"/>
    </row>
    <row r="36" spans="1:7" x14ac:dyDescent="0.25">
      <c r="A36" s="7"/>
      <c r="B36" s="37" t="s">
        <v>11</v>
      </c>
      <c r="C36" s="37"/>
      <c r="D36" s="37"/>
      <c r="E36" s="10">
        <f>SUM(E32:E34)</f>
        <v>0</v>
      </c>
      <c r="F36" s="10">
        <f>E36*1.23</f>
        <v>0</v>
      </c>
    </row>
    <row r="37" spans="1:7" ht="3.75" customHeight="1" x14ac:dyDescent="0.25"/>
    <row r="38" spans="1:7" x14ac:dyDescent="0.25">
      <c r="A38" s="30" t="str">
        <f>"słownie złotych brutto: "&amp;K8</f>
        <v xml:space="preserve">słownie złotych brutto: </v>
      </c>
      <c r="B38" s="30"/>
      <c r="C38" s="30"/>
      <c r="D38" s="30"/>
      <c r="E38" s="30"/>
      <c r="F38" s="30"/>
      <c r="G38" s="30"/>
    </row>
    <row r="39" spans="1:7" ht="15.75" x14ac:dyDescent="0.25">
      <c r="B39" s="11"/>
    </row>
    <row r="40" spans="1:7" ht="60.75" customHeight="1" x14ac:dyDescent="0.25">
      <c r="A40" s="28" t="s">
        <v>54</v>
      </c>
      <c r="B40" s="28"/>
      <c r="C40" s="28"/>
      <c r="D40" s="28"/>
      <c r="E40" s="28"/>
      <c r="F40" s="28"/>
      <c r="G40" s="28"/>
    </row>
    <row r="41" spans="1:7" x14ac:dyDescent="0.25">
      <c r="A41" s="34"/>
      <c r="B41" s="34"/>
      <c r="C41" s="34"/>
      <c r="D41" s="34"/>
      <c r="E41" s="34"/>
      <c r="F41" s="34"/>
      <c r="G41" s="34"/>
    </row>
    <row r="49" spans="4:6" x14ac:dyDescent="0.25">
      <c r="D49" s="36" t="s">
        <v>24</v>
      </c>
      <c r="E49" s="36"/>
      <c r="F49" s="36"/>
    </row>
    <row r="50" spans="4:6" x14ac:dyDescent="0.25">
      <c r="D50" s="36" t="s">
        <v>27</v>
      </c>
      <c r="E50" s="36"/>
      <c r="F50" s="36"/>
    </row>
  </sheetData>
  <mergeCells count="25">
    <mergeCell ref="A21:A22"/>
    <mergeCell ref="A38:G38"/>
    <mergeCell ref="D50:F50"/>
    <mergeCell ref="D49:F49"/>
    <mergeCell ref="A41:G41"/>
    <mergeCell ref="B36:D36"/>
    <mergeCell ref="A40:G40"/>
    <mergeCell ref="B29:G29"/>
    <mergeCell ref="A30:F30"/>
    <mergeCell ref="A3:G3"/>
    <mergeCell ref="A6:G6"/>
    <mergeCell ref="A7:G7"/>
    <mergeCell ref="A8:G8"/>
    <mergeCell ref="A9:G9"/>
    <mergeCell ref="A16:G16"/>
    <mergeCell ref="B18:G18"/>
    <mergeCell ref="B24:G24"/>
    <mergeCell ref="B20:G20"/>
    <mergeCell ref="B21:G21"/>
    <mergeCell ref="B22:G22"/>
    <mergeCell ref="B23:G23"/>
    <mergeCell ref="B28:G28"/>
    <mergeCell ref="B26:G26"/>
    <mergeCell ref="B27:G27"/>
    <mergeCell ref="B25:G25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Straż Graniczna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Łysiak Tomasz</dc:creator>
  <cp:lastModifiedBy>Łysiak Tomasz</cp:lastModifiedBy>
  <cp:lastPrinted>2025-04-28T12:27:23Z</cp:lastPrinted>
  <dcterms:created xsi:type="dcterms:W3CDTF">2024-07-03T09:56:48Z</dcterms:created>
  <dcterms:modified xsi:type="dcterms:W3CDTF">2025-04-28T12:30:27Z</dcterms:modified>
</cp:coreProperties>
</file>