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014631\Desktop\ZAKUPY 2024\AMUNICJA FX\"/>
    </mc:Choice>
  </mc:AlternateContent>
  <xr:revisionPtr revIDLastSave="0" documentId="8_{7A8C48C0-A680-46C2-9655-5B2B26440ED2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5" i="1"/>
  <c r="E34" i="1"/>
  <c r="F34" i="1" s="1"/>
  <c r="E33" i="1"/>
  <c r="F33" i="1" s="1"/>
  <c r="E32" i="1"/>
  <c r="F32" i="1" s="1"/>
  <c r="E31" i="1"/>
  <c r="E30" i="1"/>
  <c r="F30" i="1" s="1"/>
  <c r="E29" i="1"/>
  <c r="F29" i="1" s="1"/>
  <c r="E28" i="1"/>
  <c r="F28" i="1" s="1"/>
  <c r="F31" i="1"/>
  <c r="E36" i="1" l="1"/>
  <c r="F36" i="1"/>
  <c r="K4" i="1" s="1"/>
  <c r="Q6" i="1" s="1"/>
  <c r="Q7" i="1" s="1"/>
  <c r="P6" i="1" l="1"/>
  <c r="P7" i="1" s="1"/>
  <c r="L8" i="1"/>
  <c r="N6" i="1"/>
  <c r="N7" i="1" s="1"/>
  <c r="L7" i="1"/>
  <c r="O6" i="1"/>
  <c r="O7" i="1" s="1"/>
  <c r="M6" i="1"/>
  <c r="M7" i="1" s="1"/>
  <c r="K11" i="1" l="1"/>
  <c r="A38" i="1" s="1"/>
  <c r="K10" i="1"/>
  <c r="K9" i="1"/>
</calcChain>
</file>

<file path=xl/sharedStrings.xml><?xml version="1.0" encoding="utf-8"?>
<sst xmlns="http://schemas.openxmlformats.org/spreadsheetml/2006/main" count="57" uniqueCount="56">
  <si>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</si>
  <si>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</si>
  <si>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</si>
  <si>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</si>
  <si>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</si>
  <si>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</si>
  <si>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</si>
  <si>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</si>
  <si>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</si>
  <si>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</si>
  <si>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</si>
  <si>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</si>
  <si>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</si>
  <si>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</si>
  <si>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</si>
  <si>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</si>
  <si>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</si>
  <si>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</si>
  <si>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</si>
  <si>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</si>
  <si>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</si>
  <si>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</si>
  <si>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</si>
  <si>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</si>
  <si>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</si>
  <si>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</si>
  <si>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</si>
  <si>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</si>
  <si>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</si>
  <si>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</si>
  <si>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</si>
  <si>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</si>
  <si>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</si>
  <si>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</si>
  <si>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</si>
  <si>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</si>
  <si>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Załącznik nr 1</t>
  </si>
  <si>
    <t>2. podpisaną przez oferenta ofertę należy wysłać na adres e-mail: rafal.walczak@strazgraniczna.pl do dnia 14.03.2025 r.                       do godziny 15:00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</si>
  <si>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5/ZM/2025.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5</t>
    </r>
    <r>
      <rPr>
        <sz val="10"/>
        <rFont val="Times New Roman"/>
        <family val="1"/>
        <charset val="238"/>
      </rPr>
      <t>/ZM/2025.</t>
    </r>
  </si>
  <si>
    <t>Zapalnik elektryczny ERG</t>
  </si>
  <si>
    <t>Ergodyn 31E 32/300g</t>
  </si>
  <si>
    <t>Emulinit GM1 40/750 g</t>
  </si>
  <si>
    <t>Pobudzacz trotylowy prasowany 200 g</t>
  </si>
  <si>
    <t>Lont detonujący NITROCORD 12g</t>
  </si>
  <si>
    <t>Spłonka pobudzajaca nr 8</t>
  </si>
  <si>
    <t>Lont prochowy</t>
  </si>
  <si>
    <t>250 szt.</t>
  </si>
  <si>
    <t>72 kg</t>
  </si>
  <si>
    <t>140 szt.</t>
  </si>
  <si>
    <t>1000 m</t>
  </si>
  <si>
    <t>150 szt.</t>
  </si>
  <si>
    <t>60 m</t>
  </si>
  <si>
    <t>Koszty dostawy</t>
  </si>
  <si>
    <t>1. dostawa na koszt Wykonawcy. Co najmniej 3 dni przed dostawą Wykonawca powiadomi Zamawiającego o dostawie.           Sprzedający dostarczy przedmioty zamówienia w terminie do 50 dni od chwili złożenia zamówienia. 
F-ra płatna przelewem na konto wskazane przez Wykonawcę w terminie 14 dni od dnia dostarczenia jej do                        Zamawiającego.</t>
  </si>
  <si>
    <t xml:space="preserve">FORMULARZ OFERTOWY do zamówienia nr 5/ZM/2025
dotyczący sprzedaży i dostawy: zapalnik elektryczny ERG typu wojskowego -250 szt.,                                                                Ergodyn 31 E 32/300 g -72 kg, Emulinit GM1 40/750 g -72 kg, pobudzacz trotylowy prasowany                                                200 g-140 szt., lont detonujący NITROCORD 12g-1000 m, spłonka pobudzająca nr 8, lont prochowy-150 szt.                                                         </t>
  </si>
  <si>
    <r>
      <t>I. Nazwa i nr zamówienia: Ogłoszenie n</t>
    </r>
    <r>
      <rPr>
        <sz val="10"/>
        <rFont val="Times New Roman"/>
        <family val="1"/>
        <charset val="238"/>
      </rPr>
      <t xml:space="preserve">r 5/ZM/2025 sprzedaż i dostawa: zapalnik elektryczny ERG typu                                  wojskowego -250 szt., Ergodyn 31 E 32/300 g -72 kg, Emulinit GM1 40/750 g -72 kg, pobudzacz trotylowy prasowany                                                         200 g-140 szt., lont detonujący NITROCORD 12g-1000 m, spłonka pobudzająca nr 8, lont prochowy-150 szt.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</si>
</sst>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2"/>
  <sheetViews>
    <sheetView tabSelected="1" view="pageBreakPreview" topLeftCell="A7" zoomScale="130" zoomScaleNormal="100" zoomScaleSheetLayoutView="130" workbookViewId="0">
      <selection activeCell="A21" sqref="A21:G21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bestFit="1" customWidth="1"/>
  </cols>
  <sheetData>
    <row r="2" spans="1:17" x14ac:dyDescent="0.25">
      <c r="F2" t="s">
        <v>35</v>
      </c>
    </row>
    <row r="4" spans="1:17" x14ac:dyDescent="0.25">
      <c r="A4" s="9"/>
      <c r="B4" s="10"/>
      <c r="C4" s="10"/>
      <c r="D4" s="10"/>
      <c r="E4" s="10"/>
      <c r="F4" s="11" t="s">
        <v>36</v>
      </c>
      <c r="G4" s="9"/>
      <c r="J4" s="1" t="s">
        <v>13</v>
      </c>
      <c r="K4" s="2">
        <f>F36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32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51.75" customHeight="1" x14ac:dyDescent="0.25">
      <c r="A6" s="26" t="s">
        <v>54</v>
      </c>
      <c r="B6" s="27"/>
      <c r="C6" s="27"/>
      <c r="D6" s="27"/>
      <c r="E6" s="27"/>
      <c r="F6" s="27"/>
      <c r="G6" s="27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9"/>
      <c r="B7" s="9"/>
      <c r="C7" s="9"/>
      <c r="D7" s="9"/>
      <c r="E7" s="9"/>
      <c r="F7" s="9"/>
      <c r="G7" s="9"/>
      <c r="J7" s="1" t="s">
        <v>21</v>
      </c>
      <c r="K7" s="1"/>
      <c r="L7" s="1" t="str">
        <f>ROUND((K4-INT(K4))*100,0)&amp;"/"&amp;100 &amp; " groszy"</f>
        <v>0/100 groszy</v>
      </c>
      <c r="M7" s="1" t="str">
        <f>IF(K4=0,"",IF(M6&lt;=20,IF(M6=0,"zero",INDEX(WM_Jednosci,M6)),INDEX(WM_Dziesiatki,INT(M6/10))&amp;IF(MOD(M6,10)," " &amp;INDEX(WM_Jednosci,MOD(M6,10)),"")))&amp; " " &amp;IF(K4=0,"",INDEX(IF(M6&lt;20,{"groszy";"grosz";"grosze";"groszy"},{"groszy";"grosze";"groszy"}),MATCH(IF(M6&lt;20,M6,MOD(M6,10)),IF(M6&lt;20,{0;1;2;5},{0;2;5}),1)))</f>
        <v xml:space="preserve"> </v>
      </c>
      <c r="N7" s="1" t="str">
        <f>IF(OR(K4&lt;1,INT(N6/100)=0),"",INDEX(WM_Setki,INT(N6/100)))&amp; IF(N6-(INT(N6/100)*100)&lt;=20,IF(N6-(INT(N6/100)*100)=0,IF(OR(N6&gt;0,K4&lt;1),"","złotych")," " &amp;INDEX(WM_Jednosci,N6-(INT(N6/100)*100)))," " &amp;INDEX(WM_Dziesiatki,INT((N6-(INT(N6/100)*100))/10))&amp;IF(MOD((N6-(INT(N6/100)*100)),10)," "&amp;INDEX(WM_Jednosci,MOD((N6-(INT(N6/100)*100)),10)),""))&amp;IF(N6=0,""," " &amp;INDEX(IF(N6&lt;20,{"złotych";"złoty";"złote";"złotych"},{"złotych";"złote";"złotych"}),MATCH(IF(N6-(INT(N6/100)*100)&lt;20,N6-(INT(N6/100)*100),MOD((N6-(INT(N6/100)*100)),10)),IF(N6&lt;20,{0;1;2;5},{0;2;5}),1)))</f>
        <v/>
      </c>
      <c r="O7" s="1" t="str">
        <f>IF(OR(K4&lt;1,INT(O6/100)=0),"",INDEX(WM_Setki,INT(O6/100)))&amp; IF(O6-(INT(O6/100)*100)&lt;=20,IF(O6-(INT(O6/100)*100)=0,""," " &amp;INDEX(WM_Jednosci,O6-(INT(O6/100)*100)))," " &amp;INDEX(WM_Dziesiatki,INT((O6-(INT(O6/100)*100))/10))&amp;IF(MOD((O6-(INT(O6/100)*100)),10)," "&amp;INDEX(WM_Jednosci,MOD((O6-(INT(O6/100)*100)),10)),""))&amp;IF(O6=0,""," " &amp;INDEX(IF(O6&lt;20,{"";"tysiąc";"tysiące";"tysięcy"},{"tysięcy";"tysiące";"tysięcy"}),MATCH(IF(O6-(INT(O6/100)*100)&lt;20,O6-(INT(O6/100)*100),MOD((O6-(INT(O6/100)*100)),10)),IF(O6&lt;20,{0;1;2;5},{0;2;5}),1)))</f>
        <v/>
      </c>
      <c r="P7" s="1" t="str">
        <f>IF(OR(K4&lt;1,INT(P6/100)=0),"",INDEX(WM_Setki,INT(P6/100)))&amp; IF(P6-(INT(P6/100)*100)&lt;=20,IF(P6-(INT(P6/100)*100)=0,""," " &amp;INDEX(WM_Jednosci,P6-(INT(P6/100)*100)))," " &amp;INDEX(WM_Dziesiatki,INT((P6-(INT(P6/100)*100))/10))&amp;IF(MOD((P6-(INT(P6/100)*100)),10)," "&amp;INDEX(WM_Jednosci,MOD((P6-(INT(P6/100)*100)),10)),""))&amp;IF(P6=0,""," " &amp;INDEX(IF(P6&lt;20,{"";"milion";"miliony";"milionów"},{"milionów";"miliony";"milionów"}),MATCH(IF(P6-(INT(P6/100)*100)&lt;20,P6-(INT(P6/100)*100),MOD((P6-(INT(P6/100)*100)),10)),IF(P6&lt;20,{0;1;2;5},{0;2;5}),1)))</f>
        <v/>
      </c>
      <c r="Q7" s="1" t="str">
        <f>IF(OR(K4&lt;1,INT(Q6/100)=0),"",INDEX(WM_Setki,INT(Q6/100)))&amp; IF(Q6-(INT(Q6/100)*100)&lt;=20,IF(Q6-(INT(Q6/100)*100)=0,""," " &amp;INDEX(WM_Jednosci,Q6-(INT(Q6/100)*100)))," " &amp;INDEX(WM_Dziesiatki,INT((Q6-(INT(Q6/100)*100))/10))&amp;IF(MOD((Q6-(INT(Q6/100)*100)),10)," "&amp;INDEX(WM_Jednosci,MOD((Q6-(INT(Q6/100)*100)),10)),""))&amp;IF(Q6=0,""," " &amp;INDEX(IF(Q6&lt;20,{"";"miliard";"miliardy";"miliardów"},{"miliardów";"miliardy";"miliardów"}),MATCH(IF(Q6-(INT(Q6/100)*100)&lt;20,Q6-(INT(Q6/100)*100),MOD((Q6-(INT(Q6/100)*100)),10)),IF(Q6&lt;20,{0;1;2;5},{0;2;5}),1)))</f>
        <v/>
      </c>
    </row>
    <row r="8" spans="1:17" x14ac:dyDescent="0.25">
      <c r="A8" s="13" t="s">
        <v>0</v>
      </c>
      <c r="B8" s="9"/>
      <c r="C8" s="9"/>
      <c r="D8" s="9"/>
      <c r="E8" s="9"/>
      <c r="F8" s="9"/>
      <c r="G8" s="9"/>
      <c r="J8" s="1"/>
      <c r="K8" s="1"/>
      <c r="L8" s="1" t="str">
        <f>TEXT(ROUND((K4-INT(K4))*100,0),"00")&amp;"/"&amp;"100"</f>
        <v>00/100</v>
      </c>
      <c r="M8" s="1"/>
      <c r="N8" s="1"/>
      <c r="O8" s="1"/>
      <c r="P8" s="1"/>
      <c r="Q8" s="1"/>
    </row>
    <row r="9" spans="1:17" ht="20.25" customHeight="1" x14ac:dyDescent="0.25">
      <c r="A9" s="28" t="s">
        <v>1</v>
      </c>
      <c r="B9" s="28"/>
      <c r="C9" s="28"/>
      <c r="D9" s="28"/>
      <c r="E9" s="28"/>
      <c r="F9" s="28"/>
      <c r="G9" s="28"/>
      <c r="J9" s="7" t="s">
        <v>22</v>
      </c>
      <c r="K9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","")&amp;IF(TRIM(M7)&lt;&gt;"",M7&amp;" ","")))</f>
        <v/>
      </c>
      <c r="L9" s="8"/>
      <c r="M9" s="8"/>
      <c r="N9" s="8"/>
      <c r="O9" s="8"/>
      <c r="P9" s="8"/>
      <c r="Q9" s="8"/>
    </row>
    <row r="10" spans="1:17" x14ac:dyDescent="0.25">
      <c r="A10" s="28" t="s">
        <v>2</v>
      </c>
      <c r="B10" s="28"/>
      <c r="C10" s="28"/>
      <c r="D10" s="28"/>
      <c r="E10" s="28"/>
      <c r="F10" s="28"/>
      <c r="G10" s="28"/>
      <c r="J10" s="7" t="s">
        <v>23</v>
      </c>
      <c r="K10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","")&amp;IF(TRIM(N7)&lt;&gt;"",TRIM(N7)&amp;", ","")&amp;IF(TRIM(M7)&lt;&gt;"",M7&amp;" ","")))</f>
        <v/>
      </c>
      <c r="L10" s="8"/>
      <c r="M10" s="8"/>
      <c r="N10" s="8"/>
      <c r="O10" s="8"/>
      <c r="P10" s="8"/>
      <c r="Q10" s="8"/>
    </row>
    <row r="11" spans="1:17" x14ac:dyDescent="0.25">
      <c r="A11" s="28" t="s">
        <v>3</v>
      </c>
      <c r="B11" s="28"/>
      <c r="C11" s="28"/>
      <c r="D11" s="28"/>
      <c r="E11" s="28"/>
      <c r="F11" s="28"/>
      <c r="G11" s="28"/>
      <c r="J11" s="7" t="s">
        <v>24</v>
      </c>
      <c r="K11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","")&amp;IF(TRIM(M7)&lt;&gt;"",L8,"")))</f>
        <v/>
      </c>
      <c r="L11" s="8"/>
      <c r="M11" s="8"/>
      <c r="N11" s="8"/>
      <c r="O11" s="8"/>
      <c r="P11" s="8"/>
      <c r="Q11" s="8"/>
    </row>
    <row r="12" spans="1:17" x14ac:dyDescent="0.25">
      <c r="A12" s="21" t="s">
        <v>33</v>
      </c>
      <c r="B12" s="21"/>
      <c r="C12" s="21"/>
      <c r="D12" s="21"/>
      <c r="E12" s="21"/>
      <c r="F12" s="21"/>
      <c r="G12" s="21"/>
    </row>
    <row r="13" spans="1:17" x14ac:dyDescent="0.25">
      <c r="A13" s="9"/>
      <c r="B13" s="9"/>
      <c r="C13" s="9"/>
      <c r="D13" s="9"/>
      <c r="E13" s="9"/>
      <c r="F13" s="9"/>
      <c r="G13" s="9"/>
    </row>
    <row r="14" spans="1:17" x14ac:dyDescent="0.25">
      <c r="A14" s="14" t="s">
        <v>27</v>
      </c>
      <c r="B14" s="15"/>
      <c r="C14" s="15"/>
      <c r="D14" s="15"/>
      <c r="E14" s="15"/>
      <c r="F14" s="15"/>
      <c r="G14" s="15"/>
    </row>
    <row r="15" spans="1:17" x14ac:dyDescent="0.25">
      <c r="A15" s="10" t="s">
        <v>29</v>
      </c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10"/>
      <c r="B17" s="15"/>
      <c r="C17" s="15"/>
      <c r="D17" s="15"/>
      <c r="E17" s="15"/>
      <c r="F17" s="15"/>
      <c r="G17" s="15"/>
    </row>
    <row r="18" spans="1:7" x14ac:dyDescent="0.25">
      <c r="A18" s="10" t="s">
        <v>31</v>
      </c>
      <c r="B18" s="15"/>
      <c r="C18" s="15"/>
      <c r="D18" s="15"/>
      <c r="E18" s="15"/>
      <c r="F18" s="15"/>
      <c r="G18" s="15"/>
    </row>
    <row r="19" spans="1:7" x14ac:dyDescent="0.25">
      <c r="A19" s="29" t="s">
        <v>26</v>
      </c>
      <c r="B19" s="29"/>
      <c r="C19" s="29"/>
      <c r="D19" s="29"/>
      <c r="E19" s="29"/>
      <c r="F19" s="29"/>
      <c r="G19" s="29"/>
    </row>
    <row r="20" spans="1:7" ht="49.5" customHeight="1" x14ac:dyDescent="0.25">
      <c r="A20" s="24" t="s">
        <v>55</v>
      </c>
      <c r="B20" s="24"/>
      <c r="C20" s="24"/>
      <c r="D20" s="24"/>
      <c r="E20" s="24"/>
      <c r="F20" s="24"/>
      <c r="G20" s="24"/>
    </row>
    <row r="21" spans="1:7" ht="15.75" customHeight="1" x14ac:dyDescent="0.25">
      <c r="A21" s="28" t="s">
        <v>4</v>
      </c>
      <c r="B21" s="28"/>
      <c r="C21" s="28"/>
      <c r="D21" s="28"/>
      <c r="E21" s="28"/>
      <c r="F21" s="28"/>
      <c r="G21" s="28"/>
    </row>
    <row r="22" spans="1:7" ht="77.25" customHeight="1" x14ac:dyDescent="0.25">
      <c r="A22" s="23" t="s">
        <v>53</v>
      </c>
      <c r="B22" s="30"/>
      <c r="C22" s="30"/>
      <c r="D22" s="30"/>
      <c r="E22" s="30"/>
      <c r="F22" s="30"/>
      <c r="G22" s="30"/>
    </row>
    <row r="23" spans="1:7" ht="30.75" customHeight="1" x14ac:dyDescent="0.25">
      <c r="A23" s="24" t="s">
        <v>37</v>
      </c>
      <c r="B23" s="24"/>
      <c r="C23" s="24"/>
      <c r="D23" s="24"/>
      <c r="E23" s="24"/>
      <c r="F23" s="24"/>
      <c r="G23" s="24"/>
    </row>
    <row r="24" spans="1:7" ht="62.25" customHeight="1" x14ac:dyDescent="0.25">
      <c r="A24" s="23" t="s">
        <v>38</v>
      </c>
      <c r="B24" s="23"/>
      <c r="C24" s="23"/>
      <c r="D24" s="23"/>
      <c r="E24" s="23"/>
      <c r="F24" s="23"/>
      <c r="G24" s="23"/>
    </row>
    <row r="25" spans="1:7" x14ac:dyDescent="0.25">
      <c r="A25" s="23" t="s">
        <v>12</v>
      </c>
      <c r="B25" s="23"/>
      <c r="C25" s="23"/>
      <c r="D25" s="23"/>
      <c r="E25" s="23"/>
      <c r="F25" s="23"/>
      <c r="G25" s="23"/>
    </row>
    <row r="26" spans="1:7" x14ac:dyDescent="0.25">
      <c r="A26" s="25" t="s">
        <v>5</v>
      </c>
      <c r="B26" s="25"/>
      <c r="C26" s="25"/>
      <c r="D26" s="25"/>
      <c r="E26" s="25"/>
      <c r="F26" s="25"/>
      <c r="G26" s="9"/>
    </row>
    <row r="27" spans="1:7" x14ac:dyDescent="0.25">
      <c r="A27" s="16" t="s">
        <v>6</v>
      </c>
      <c r="B27" s="16"/>
      <c r="C27" s="16" t="s">
        <v>7</v>
      </c>
      <c r="D27" s="17" t="s">
        <v>8</v>
      </c>
      <c r="E27" s="17" t="s">
        <v>9</v>
      </c>
      <c r="F27" s="17" t="s">
        <v>10</v>
      </c>
      <c r="G27" s="9"/>
    </row>
    <row r="28" spans="1:7" x14ac:dyDescent="0.25">
      <c r="A28" s="20">
        <v>1</v>
      </c>
      <c r="B28" s="20" t="s">
        <v>39</v>
      </c>
      <c r="C28" s="20" t="s">
        <v>46</v>
      </c>
      <c r="D28" s="17">
        <v>0</v>
      </c>
      <c r="E28" s="17">
        <f>250*D28</f>
        <v>0</v>
      </c>
      <c r="F28" s="17">
        <f>E28*1.23</f>
        <v>0</v>
      </c>
      <c r="G28" s="9"/>
    </row>
    <row r="29" spans="1:7" x14ac:dyDescent="0.25">
      <c r="A29" s="20">
        <v>2</v>
      </c>
      <c r="B29" s="20" t="s">
        <v>40</v>
      </c>
      <c r="C29" s="20" t="s">
        <v>47</v>
      </c>
      <c r="D29" s="17">
        <v>0</v>
      </c>
      <c r="E29" s="17">
        <f>72*D29</f>
        <v>0</v>
      </c>
      <c r="F29" s="17">
        <f t="shared" ref="F29:F34" si="0">E29*1.23</f>
        <v>0</v>
      </c>
      <c r="G29" s="9"/>
    </row>
    <row r="30" spans="1:7" x14ac:dyDescent="0.25">
      <c r="A30" s="20">
        <v>3</v>
      </c>
      <c r="B30" s="20" t="s">
        <v>41</v>
      </c>
      <c r="C30" s="20" t="s">
        <v>47</v>
      </c>
      <c r="D30" s="17">
        <v>0</v>
      </c>
      <c r="E30" s="17">
        <f>72*D30</f>
        <v>0</v>
      </c>
      <c r="F30" s="17">
        <f t="shared" si="0"/>
        <v>0</v>
      </c>
      <c r="G30" s="9"/>
    </row>
    <row r="31" spans="1:7" x14ac:dyDescent="0.25">
      <c r="A31" s="20">
        <v>4</v>
      </c>
      <c r="B31" s="20" t="s">
        <v>42</v>
      </c>
      <c r="C31" s="20" t="s">
        <v>48</v>
      </c>
      <c r="D31" s="17">
        <v>0</v>
      </c>
      <c r="E31" s="17">
        <f>140*D31</f>
        <v>0</v>
      </c>
      <c r="F31" s="17">
        <f t="shared" si="0"/>
        <v>0</v>
      </c>
      <c r="G31" s="9"/>
    </row>
    <row r="32" spans="1:7" x14ac:dyDescent="0.25">
      <c r="A32" s="20">
        <v>5</v>
      </c>
      <c r="B32" s="20" t="s">
        <v>43</v>
      </c>
      <c r="C32" s="20" t="s">
        <v>49</v>
      </c>
      <c r="D32" s="17">
        <v>0</v>
      </c>
      <c r="E32" s="17">
        <f>1000*D32</f>
        <v>0</v>
      </c>
      <c r="F32" s="17">
        <f t="shared" si="0"/>
        <v>0</v>
      </c>
      <c r="G32" s="9"/>
    </row>
    <row r="33" spans="1:7" x14ac:dyDescent="0.25">
      <c r="A33" s="20">
        <v>6</v>
      </c>
      <c r="B33" s="20" t="s">
        <v>44</v>
      </c>
      <c r="C33" s="20" t="s">
        <v>50</v>
      </c>
      <c r="D33" s="17">
        <v>0</v>
      </c>
      <c r="E33" s="17">
        <f>150*D33</f>
        <v>0</v>
      </c>
      <c r="F33" s="17">
        <f t="shared" si="0"/>
        <v>0</v>
      </c>
      <c r="G33" s="9"/>
    </row>
    <row r="34" spans="1:7" ht="21" customHeight="1" x14ac:dyDescent="0.25">
      <c r="A34" s="16">
        <v>7</v>
      </c>
      <c r="B34" s="17" t="s">
        <v>45</v>
      </c>
      <c r="C34" s="16" t="s">
        <v>51</v>
      </c>
      <c r="D34" s="17">
        <v>0</v>
      </c>
      <c r="E34" s="17">
        <f>60*D34</f>
        <v>0</v>
      </c>
      <c r="F34" s="17">
        <f t="shared" si="0"/>
        <v>0</v>
      </c>
      <c r="G34" s="9"/>
    </row>
    <row r="35" spans="1:7" ht="21" customHeight="1" x14ac:dyDescent="0.25">
      <c r="A35" s="20">
        <v>8</v>
      </c>
      <c r="B35" s="33" t="s">
        <v>52</v>
      </c>
      <c r="C35" s="34"/>
      <c r="D35" s="35"/>
      <c r="E35" s="17">
        <f>SUM(E28:E34)</f>
        <v>0</v>
      </c>
      <c r="F35" s="17">
        <f>SUM(F28:F34)</f>
        <v>0</v>
      </c>
      <c r="G35" s="9"/>
    </row>
    <row r="36" spans="1:7" x14ac:dyDescent="0.25">
      <c r="A36" s="18"/>
      <c r="B36" s="31" t="s">
        <v>11</v>
      </c>
      <c r="C36" s="31"/>
      <c r="D36" s="31"/>
      <c r="E36" s="32">
        <f>SUM(E28:E34)</f>
        <v>0</v>
      </c>
      <c r="F36" s="32">
        <f>SUM(F28:F34)</f>
        <v>0</v>
      </c>
      <c r="G36" s="9"/>
    </row>
    <row r="37" spans="1:7" ht="3.75" customHeight="1" x14ac:dyDescent="0.25">
      <c r="A37" s="9"/>
      <c r="B37" s="9"/>
      <c r="C37" s="9"/>
      <c r="D37" s="9"/>
      <c r="E37" s="9"/>
      <c r="F37" s="9"/>
      <c r="G37" s="9"/>
    </row>
    <row r="38" spans="1:7" x14ac:dyDescent="0.25">
      <c r="A38" s="21" t="str">
        <f>"słownie: "&amp;K11</f>
        <v xml:space="preserve">słownie: </v>
      </c>
      <c r="B38" s="21"/>
      <c r="C38" s="21"/>
      <c r="D38" s="21"/>
      <c r="E38" s="21"/>
      <c r="F38" s="21"/>
      <c r="G38" s="21"/>
    </row>
    <row r="39" spans="1:7" ht="60.75" customHeight="1" x14ac:dyDescent="0.25">
      <c r="A39" s="23" t="s">
        <v>34</v>
      </c>
      <c r="B39" s="23"/>
      <c r="C39" s="23"/>
      <c r="D39" s="23"/>
      <c r="E39" s="23"/>
      <c r="F39" s="23"/>
      <c r="G39" s="23"/>
    </row>
    <row r="40" spans="1:7" ht="30" customHeight="1" x14ac:dyDescent="0.25">
      <c r="A40" s="19"/>
      <c r="B40" s="19"/>
      <c r="C40" s="19"/>
      <c r="D40" s="19"/>
      <c r="E40" s="19"/>
      <c r="F40" s="19"/>
      <c r="G40" s="19"/>
    </row>
    <row r="41" spans="1:7" x14ac:dyDescent="0.25">
      <c r="A41" s="9"/>
      <c r="B41" s="9"/>
      <c r="C41" s="9"/>
      <c r="D41" s="22" t="s">
        <v>25</v>
      </c>
      <c r="E41" s="22"/>
      <c r="F41" s="22"/>
      <c r="G41" s="9"/>
    </row>
    <row r="42" spans="1:7" x14ac:dyDescent="0.25">
      <c r="A42" s="9"/>
      <c r="B42" s="9"/>
      <c r="C42" s="9"/>
      <c r="D42" s="22" t="s">
        <v>28</v>
      </c>
      <c r="E42" s="22"/>
      <c r="F42" s="22"/>
      <c r="G42" s="9"/>
    </row>
  </sheetData>
  <mergeCells count="19">
    <mergeCell ref="B35:D35"/>
    <mergeCell ref="A20:G20"/>
    <mergeCell ref="A26:F26"/>
    <mergeCell ref="A6:G6"/>
    <mergeCell ref="A9:G9"/>
    <mergeCell ref="A10:G10"/>
    <mergeCell ref="A11:G11"/>
    <mergeCell ref="A12:G12"/>
    <mergeCell ref="A19:G19"/>
    <mergeCell ref="A21:G21"/>
    <mergeCell ref="A22:G22"/>
    <mergeCell ref="A23:G23"/>
    <mergeCell ref="A24:G24"/>
    <mergeCell ref="A25:G25"/>
    <mergeCell ref="A38:G38"/>
    <mergeCell ref="D42:F42"/>
    <mergeCell ref="D41:F41"/>
    <mergeCell ref="B36:D36"/>
    <mergeCell ref="A39:G39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Walczak Rafał</cp:lastModifiedBy>
  <cp:lastPrinted>2025-03-07T10:09:33Z</cp:lastPrinted>
  <dcterms:created xsi:type="dcterms:W3CDTF">2024-07-03T09:56:48Z</dcterms:created>
  <dcterms:modified xsi:type="dcterms:W3CDTF">2025-03-07T13:05:25Z</dcterms:modified>
</cp:coreProperties>
</file>