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14631\Desktop\ZAKUPY 2024\"/>
    </mc:Choice>
  </mc:AlternateContent>
  <xr:revisionPtr revIDLastSave="0" documentId="8_{7DC6E15B-2850-4AFA-BAD5-57F026862168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Arkusz1!$A$1:$H$56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25" i="1"/>
  <c r="G25" i="1" s="1"/>
  <c r="G50" i="1" l="1"/>
  <c r="F50" i="1"/>
  <c r="L1" i="1" l="1"/>
  <c r="R3" i="1" s="1"/>
  <c r="R4" i="1" s="1"/>
  <c r="O3" i="1" l="1"/>
  <c r="O4" i="1" s="1"/>
  <c r="Q3" i="1"/>
  <c r="Q4" i="1" s="1"/>
  <c r="M5" i="1"/>
  <c r="M4" i="1"/>
  <c r="P3" i="1"/>
  <c r="P4" i="1" s="1"/>
  <c r="L6" i="1" s="1"/>
  <c r="N3" i="1"/>
  <c r="N4" i="1" s="1"/>
  <c r="L7" i="1" l="1"/>
  <c r="L8" i="1"/>
  <c r="A52" i="1" s="1"/>
</calcChain>
</file>

<file path=xl/sharedStrings.xml><?xml version="1.0" encoding="utf-8"?>
<sst xmlns="http://schemas.openxmlformats.org/spreadsheetml/2006/main" count="92" uniqueCount="72">
  <si>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</si>
  <si>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</si>
  <si>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</si>
  <si>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</si>
  <si>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</si>
  <si>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</si>
  <si>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</si>
  <si>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</si>
  <si>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</si>
  <si>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</si>
  <si>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</si>
  <si>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</si>
  <si>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</si>
  <si>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</si>
  <si>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</si>
  <si>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</si>
  <si>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</si>
  <si>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</si>
  <si>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</si>
  <si>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</si>
  <si>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</si>
  <si>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</si>
  <si>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</si>
  <si>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</si>
  <si>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</si>
  <si>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</si>
  <si>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</si>
  <si>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</si>
  <si>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</si>
  <si>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</si>
  <si>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</si>
  <si>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</si>
  <si>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</si>
  <si>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</si>
  <si>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</si>
  <si>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 xml:space="preserve">10 mg </t>
  </si>
  <si>
    <r>
      <t xml:space="preserve">Ketamine </t>
    </r>
    <r>
      <rPr>
        <b/>
        <sz val="10"/>
        <color theme="1"/>
        <rFont val="Times New Roman"/>
        <family val="1"/>
        <charset val="238"/>
      </rPr>
      <t>(hydrochloride</t>
    </r>
    <r>
      <rPr>
        <b/>
        <u/>
        <sz val="10"/>
        <color theme="1"/>
        <rFont val="Times New Roman"/>
        <family val="1"/>
        <charset val="238"/>
      </rPr>
      <t>)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 </t>
    </r>
  </si>
  <si>
    <t xml:space="preserve">Zolpidem </t>
  </si>
  <si>
    <t>5 mg</t>
  </si>
  <si>
    <r>
      <t>Mescaline</t>
    </r>
    <r>
      <rPr>
        <b/>
        <sz val="10"/>
        <color theme="1"/>
        <rFont val="Times New Roman"/>
        <family val="1"/>
        <charset val="238"/>
      </rPr>
      <t>(hydrochloride</t>
    </r>
    <r>
      <rPr>
        <b/>
        <u/>
        <sz val="10"/>
        <color theme="1"/>
        <rFont val="Times New Roman"/>
        <family val="1"/>
        <charset val="238"/>
      </rPr>
      <t>)</t>
    </r>
  </si>
  <si>
    <r>
      <t>D2PM (hydrochloride</t>
    </r>
    <r>
      <rPr>
        <b/>
        <u/>
        <sz val="10"/>
        <color theme="1"/>
        <rFont val="Times New Roman"/>
        <family val="1"/>
        <charset val="238"/>
      </rPr>
      <t>)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</si>
  <si>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2C-B </t>
    </r>
    <r>
      <rPr>
        <b/>
        <sz val="10"/>
        <color theme="1"/>
        <rFont val="Times New Roman"/>
        <family val="1"/>
        <charset val="238"/>
      </rPr>
      <t>(hydrochloride</t>
    </r>
    <r>
      <rPr>
        <b/>
        <u/>
        <sz val="10"/>
        <color theme="1"/>
        <rFont val="Times New Roman"/>
        <family val="1"/>
        <charset val="238"/>
      </rPr>
      <t>)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 </t>
    </r>
  </si>
  <si>
    <r>
      <t xml:space="preserve">Ephedrine </t>
    </r>
    <r>
      <rPr>
        <b/>
        <sz val="10"/>
        <color theme="1"/>
        <rFont val="Times New Roman"/>
        <family val="1"/>
        <charset val="238"/>
      </rPr>
      <t>(hydrochloride</t>
    </r>
    <r>
      <rPr>
        <b/>
        <u/>
        <sz val="10"/>
        <color theme="1"/>
        <rFont val="Times New Roman"/>
        <family val="1"/>
        <charset val="238"/>
      </rPr>
      <t>)</t>
    </r>
  </si>
  <si>
    <t>(+)-Pseudoephedrine</t>
  </si>
  <si>
    <t>(-)-Pseudoephedrine</t>
  </si>
  <si>
    <t>50 mg</t>
  </si>
  <si>
    <t>2. podpisaną przez oferenta ofertę należy wysłać na adres e-mail: rafal.walczak@strazgraniczna.pl do dnia 28.01.2025 r.                           do godziny 15:00</t>
  </si>
  <si>
    <t>Phenylacetone</t>
  </si>
  <si>
    <t>4-Chloromethcathinone HCL</t>
  </si>
  <si>
    <t>3-Chloromethcathinone HCL</t>
  </si>
  <si>
    <t>100 mg</t>
  </si>
  <si>
    <t xml:space="preserve">d,I-Methadone HCl </t>
  </si>
  <si>
    <r>
      <t xml:space="preserve">Ergine </t>
    </r>
    <r>
      <rPr>
        <b/>
        <sz val="11"/>
        <color theme="1"/>
        <rFont val="Calibri"/>
        <family val="2"/>
        <charset val="238"/>
      </rPr>
      <t xml:space="preserve"> </t>
    </r>
  </si>
  <si>
    <t>Alprazolam</t>
  </si>
  <si>
    <t xml:space="preserve">Etizolam </t>
  </si>
  <si>
    <t xml:space="preserve">Clonazepam </t>
  </si>
  <si>
    <t>Diazepam</t>
  </si>
  <si>
    <t xml:space="preserve">Lorazepam </t>
  </si>
  <si>
    <t xml:space="preserve">Midazolam </t>
  </si>
  <si>
    <t xml:space="preserve">Nitrazepam </t>
  </si>
  <si>
    <t xml:space="preserve">Oxazepam </t>
  </si>
  <si>
    <t xml:space="preserve">Psilocin </t>
  </si>
  <si>
    <t>(-) delta9-THC</t>
  </si>
  <si>
    <t>Fentanyl (N-I)</t>
  </si>
  <si>
    <t xml:space="preserve">Oxycodone </t>
  </si>
  <si>
    <t>1 mL</t>
  </si>
  <si>
    <t>j.m.</t>
  </si>
  <si>
    <t>VAT</t>
  </si>
  <si>
    <t xml:space="preserve">FORMULARZ OFERTOWY do zamówienia nr 1/ZM/2025
dotyczący sprzedaży i dostawy:sprzedaży i dostawy pakietu 25 szt. materiałów wzorcowych do analiz                   kryminalistycznych – analiza substancji odurzających i psychotropowych, analiza nowych substancji                     psychoaktywnych </t>
  </si>
  <si>
    <r>
      <t>I. Nazwa i nr zamówienia: Ogłoszenie n</t>
    </r>
    <r>
      <rPr>
        <sz val="10"/>
        <rFont val="Times New Roman"/>
        <family val="1"/>
        <charset val="238"/>
      </rPr>
      <t>r 1/ZM/2025-sprzedaży i dostawy pakietu 25 szt. materiałów wzorcowych do                           analiz kryminalistycznych – analiza substancji odurzających i psychotropowych, analiza nowych substancji                         psychoaktywnych.</t>
    </r>
  </si>
  <si>
    <r>
      <t xml:space="preserve">III. Oświadczam, iż zapoznałem się i akceptuję warunki dotyczące realizacji przedmiotu zamówienia przedstawione                                        w ogłoszeniu o zamówieniu </t>
    </r>
    <r>
      <rPr>
        <sz val="10"/>
        <rFont val="Times New Roman"/>
        <family val="1"/>
        <charset val="238"/>
      </rPr>
      <t>nr .1/ZM/2025.</t>
    </r>
    <r>
      <rPr>
        <sz val="10"/>
        <color theme="1"/>
        <rFont val="Times New Roman"/>
        <family val="1"/>
        <charset val="238"/>
      </rPr>
      <t>Oświadczam, iż zapoznałem się z klauzulą informacyjną RODO załączoną                             do ogłoszenia o zamówieniu nr 1</t>
    </r>
    <r>
      <rPr>
        <sz val="10"/>
        <rFont val="Times New Roman"/>
        <family val="1"/>
        <charset val="238"/>
      </rPr>
      <t>/ZM/2025.</t>
    </r>
  </si>
  <si>
    <t>1. dostawa na koszt Wykonawcy. Co najmniej 3 dni przed dostawą Wykonawca powiadomi Zamawiającego o dostawie.              Sprzedający dostarczy przedmioty zamówienia w terminie do 30.04.2025 r. F-ra płatna przelewem na konto wskazane                          przez Wykonawcę w terminie 14 dni od dnia dostarczenia jej do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</si>
</sst>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14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name val="Times New Roman"/>
      <family val="1"/>
      <charset val="238"/>
    </font>
    <font>
      <sz val="10"/>
      <color rgb="FFC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Fill="1" applyBorder="1"/>
    <xf numFmtId="0" fontId="3" fillId="0" borderId="1" xfId="0" applyFont="1" applyBorder="1"/>
    <xf numFmtId="0" fontId="9" fillId="4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8" fillId="0" borderId="1" xfId="0" applyNumberFormat="1" applyFont="1" applyFill="1" applyBorder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3" xfId="0" applyFont="1" applyBorder="1" applyAlignment="1">
      <alignment horizontal="center" vertical="center"/>
    </xf>
    <xf numFmtId="0" fontId="12" fillId="0" borderId="1" xfId="0" applyFont="1" applyBorder="1"/>
    <xf numFmtId="0" fontId="6" fillId="0" borderId="0" xfId="0" applyFont="1" applyAlignment="1">
      <alignment horizontal="left" vertical="center" wrapText="1"/>
    </xf>
    <xf numFmtId="0" fontId="12" fillId="0" borderId="0" xfId="0" applyFont="1"/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view="pageBreakPreview" zoomScaleNormal="100" zoomScaleSheetLayoutView="100" workbookViewId="0">
      <selection activeCell="R17" sqref="R17"/>
    </sheetView>
  </sheetViews>
  <sheetFormatPr defaultRowHeight="15" x14ac:dyDescent="0.25"/>
  <cols>
    <col min="1" max="1" width="3.42578125" customWidth="1"/>
    <col min="2" max="2" width="29.42578125" customWidth="1"/>
    <col min="3" max="3" width="7.5703125" customWidth="1"/>
    <col min="4" max="4" width="6.85546875" style="49" customWidth="1"/>
    <col min="5" max="7" width="14.42578125" customWidth="1"/>
    <col min="8" max="8" width="10.140625" bestFit="1" customWidth="1"/>
  </cols>
  <sheetData>
    <row r="1" spans="1:18" x14ac:dyDescent="0.25">
      <c r="A1" s="9"/>
      <c r="B1" s="10"/>
      <c r="C1" s="10"/>
      <c r="D1" s="43"/>
      <c r="E1" s="10"/>
      <c r="F1" s="10" t="s">
        <v>32</v>
      </c>
      <c r="G1" s="11"/>
      <c r="H1" s="9"/>
      <c r="K1" s="1" t="s">
        <v>13</v>
      </c>
      <c r="L1" s="2">
        <f>G50</f>
        <v>0</v>
      </c>
      <c r="M1" s="3"/>
      <c r="N1" s="1"/>
      <c r="O1" s="1"/>
      <c r="P1" s="1"/>
      <c r="Q1" s="1"/>
      <c r="R1" s="1"/>
    </row>
    <row r="2" spans="1:18" x14ac:dyDescent="0.25">
      <c r="A2" s="12"/>
      <c r="B2" s="9"/>
      <c r="C2" s="9"/>
      <c r="D2" s="44"/>
      <c r="E2" s="9"/>
      <c r="F2" s="9"/>
      <c r="G2" s="9"/>
      <c r="H2" s="9"/>
      <c r="K2" s="1"/>
      <c r="L2" s="3"/>
      <c r="M2" s="4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</row>
    <row r="3" spans="1:18" ht="65.25" customHeight="1" x14ac:dyDescent="0.25">
      <c r="A3" s="24" t="s">
        <v>68</v>
      </c>
      <c r="B3" s="25"/>
      <c r="C3" s="25"/>
      <c r="D3" s="25"/>
      <c r="E3" s="25"/>
      <c r="F3" s="25"/>
      <c r="G3" s="25"/>
      <c r="H3" s="25"/>
      <c r="K3" s="1" t="s">
        <v>20</v>
      </c>
      <c r="L3" s="1"/>
      <c r="M3" s="6"/>
      <c r="N3" s="5">
        <f>ROUND((L1-INT(L1))*100,0)</f>
        <v>0</v>
      </c>
      <c r="O3" s="5">
        <f>IF(L1&gt;=1,VALUE(RIGHT(LEFT(INT(L1),LEN(INT(L1))),3)),0)</f>
        <v>0</v>
      </c>
      <c r="P3" s="5">
        <f>IF(L1&gt;=1000,VALUE(TEXT(RIGHT(LEFT(INT(L1),LEN(INT(L1))-3),3),"000")),0)</f>
        <v>0</v>
      </c>
      <c r="Q3" s="5">
        <f>IF(L1&gt;=1000000,VALUE(TEXT(RIGHT(LEFT(INT(L1),LEN(INT(L1))-6),3),"000")),0)</f>
        <v>0</v>
      </c>
      <c r="R3" s="5">
        <f>IF(L1&gt;=1000000000,VALUE(TEXT(RIGHT(LEFT(INT(L1),LEN(INT(L1))-9),3),"000")),0)</f>
        <v>0</v>
      </c>
    </row>
    <row r="4" spans="1:18" x14ac:dyDescent="0.25">
      <c r="A4" s="9"/>
      <c r="B4" s="9"/>
      <c r="C4" s="9"/>
      <c r="D4" s="44"/>
      <c r="E4" s="9"/>
      <c r="F4" s="9"/>
      <c r="G4" s="9"/>
      <c r="H4" s="9"/>
      <c r="K4" s="1" t="s">
        <v>21</v>
      </c>
      <c r="L4" s="1"/>
      <c r="M4" s="1" t="str">
        <f>ROUND((L1-INT(L1))*100,0)&amp;"/"&amp;100 &amp; " groszy"</f>
        <v>0/100 groszy</v>
      </c>
      <c r="N4" s="1" t="str">
        <f>IF(L1=0,"",IF(N3&lt;=20,IF(N3=0,"zero",INDEX(WM_Jednosci,N3)),INDEX(WM_Dziesiatki,INT(N3/10))&amp;IF(MOD(N3,10)," " &amp;INDEX(WM_Jednosci,MOD(N3,10)),"")))&amp; " " &amp;IF(L1=0,"",INDEX(IF(N3&lt;20,{"groszy";"grosz";"grosze";"groszy"},{"groszy";"grosze";"groszy"}),MATCH(IF(N3&lt;20,N3,MOD(N3,10)),IF(N3&lt;20,{0;1;2;5},{0;2;5}),1)))</f>
        <v xml:space="preserve"> </v>
      </c>
      <c r="O4" s="1" t="str">
        <f>IF(OR(L1&lt;1,INT(O3/100)=0),"",INDEX(WM_Setki,INT(O3/100)))&amp; IF(O3-(INT(O3/100)*100)&lt;=20,IF(O3-(INT(O3/100)*100)=0,IF(OR(O3&gt;0,L1&lt;1),"","złotych")," " &amp;INDEX(WM_Jednosci,O3-(INT(O3/100)*100)))," " &amp;INDEX(WM_Dziesiatki,INT((O3-(INT(O3/100)*100))/10))&amp;IF(MOD((O3-(INT(O3/100)*100)),10)," "&amp;INDEX(WM_Jednosci,MOD((O3-(INT(O3/100)*100)),10)),""))&amp;IF(O3=0,""," " &amp;INDEX(IF(O3&lt;20,{"złotych";"złoty";"złote";"złotych"},{"złotych";"złote";"złotych"}),MATCH(IF(O3-(INT(O3/100)*100)&lt;20,O3-(INT(O3/100)*100),MOD((O3-(INT(O3/100)*100)),10)),IF(O3&lt;20,{0;1;2;5},{0;2;5}),1)))</f>
        <v/>
      </c>
      <c r="P4" s="1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&amp;INDEX(IF(P3&lt;20,{"";"tysiąc";"tysiące";"tysięcy"},{"tysięcy";"tysiące";"tysięcy"}),MATCH(IF(P3-(INT(P3/100)*100)&lt;20,P3-(INT(P3/100)*100),MOD((P3-(INT(P3/100)*100)),10)),IF(P3&lt;20,{0;1;2;5},{0;2;5}),1)))</f>
        <v/>
      </c>
      <c r="Q4" s="1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&amp;INDEX(IF(Q3&lt;20,{"";"milion";"miliony";"milionów"},{"milionów";"miliony";"milionów"}),MATCH(IF(Q3-(INT(Q3/100)*100)&lt;20,Q3-(INT(Q3/100)*100),MOD((Q3-(INT(Q3/100)*100)),10)),IF(Q3&lt;20,{0;1;2;5},{0;2;5}),1)))</f>
        <v/>
      </c>
      <c r="R4" s="1" t="str">
        <f>IF(OR(L1&lt;1,INT(R3/100)=0),"",INDEX(WM_Setki,INT(R3/100)))&amp; IF(R3-(INT(R3/100)*100)&lt;=20,IF(R3-(INT(R3/100)*100)=0,""," " &amp;INDEX(WM_Jednosci,R3-(INT(R3/100)*100)))," " &amp;INDEX(WM_Dziesiatki,INT((R3-(INT(R3/100)*100))/10))&amp;IF(MOD((R3-(INT(R3/100)*100)),10)," "&amp;INDEX(WM_Jednosci,MOD((R3-(INT(R3/100)*100)),10)),""))&amp;IF(R3=0,""," " &amp;INDEX(IF(R3&lt;20,{"";"miliard";"miliardy";"miliardów"},{"miliardów";"miliardy";"miliardów"}),MATCH(IF(R3-(INT(R3/100)*100)&lt;20,R3-(INT(R3/100)*100),MOD((R3-(INT(R3/100)*100)),10)),IF(R3&lt;20,{0;1;2;5},{0;2;5}),1)))</f>
        <v/>
      </c>
    </row>
    <row r="5" spans="1:18" x14ac:dyDescent="0.25">
      <c r="A5" s="13" t="s">
        <v>0</v>
      </c>
      <c r="B5" s="9"/>
      <c r="C5" s="9"/>
      <c r="D5" s="44"/>
      <c r="E5" s="9"/>
      <c r="F5" s="9"/>
      <c r="G5" s="9"/>
      <c r="H5" s="9"/>
      <c r="K5" s="1"/>
      <c r="L5" s="1"/>
      <c r="M5" s="1" t="str">
        <f>TEXT(ROUND((L1-INT(L1))*100,0),"00")&amp;"/"&amp;"100"</f>
        <v>00/100</v>
      </c>
      <c r="N5" s="1"/>
      <c r="O5" s="1"/>
      <c r="P5" s="1"/>
      <c r="Q5" s="1"/>
      <c r="R5" s="1"/>
    </row>
    <row r="6" spans="1:18" ht="20.25" customHeight="1" x14ac:dyDescent="0.25">
      <c r="A6" s="26" t="s">
        <v>1</v>
      </c>
      <c r="B6" s="26"/>
      <c r="C6" s="26"/>
      <c r="D6" s="26"/>
      <c r="E6" s="26"/>
      <c r="F6" s="26"/>
      <c r="G6" s="26"/>
      <c r="H6" s="26"/>
      <c r="K6" s="7" t="s">
        <v>22</v>
      </c>
      <c r="L6" s="8" t="str">
        <f>IF(NOT(ISNUMBER(L1)),slownie_info_1,IF(OR((L1*10^-12)&gt;=1,L1&lt;0),slownie_info_2,IF(TRIM(R4)&lt;&gt;"",TRIM(R4)&amp;" ","")&amp;IF(TRIM(Q4)&lt;&gt;"",TRIM(Q4)&amp;" ","")&amp;IF(TRIM(P4)&lt;&gt;"",TRIM(P4)&amp;" ","")&amp;IF(TRIM(O4)&lt;&gt;"",TRIM(O4)&amp;" ","")&amp;IF(TRIM(N4)&lt;&gt;"",N4&amp;" ","")))</f>
        <v/>
      </c>
      <c r="M6" s="8"/>
      <c r="N6" s="8"/>
      <c r="O6" s="8"/>
      <c r="P6" s="8"/>
      <c r="Q6" s="8"/>
      <c r="R6" s="8"/>
    </row>
    <row r="7" spans="1:18" x14ac:dyDescent="0.25">
      <c r="A7" s="26" t="s">
        <v>2</v>
      </c>
      <c r="B7" s="26"/>
      <c r="C7" s="26"/>
      <c r="D7" s="26"/>
      <c r="E7" s="26"/>
      <c r="F7" s="26"/>
      <c r="G7" s="26"/>
      <c r="H7" s="26"/>
      <c r="K7" s="7" t="s">
        <v>23</v>
      </c>
      <c r="L7" s="8" t="str">
        <f>IF(NOT(ISNUMBER(L1)),slownie_info_1,IF(OR((L1*10^-12)&gt;=1,L1&lt;0),slownie_info_2,IF(TRIM(R4)&lt;&gt;"",TRIM(R4)&amp;" ","")&amp;IF(TRIM(Q4)&lt;&gt;"",TRIM(Q4)&amp;" ","")&amp;IF(TRIM(P4)&lt;&gt;"",TRIM(P4)&amp;" ","")&amp;IF(TRIM(O4)&lt;&gt;"",TRIM(O4)&amp;", ","")&amp;IF(TRIM(N4)&lt;&gt;"",N4&amp;" ","")))</f>
        <v/>
      </c>
      <c r="M7" s="8"/>
      <c r="N7" s="8"/>
      <c r="O7" s="8"/>
      <c r="P7" s="8"/>
      <c r="Q7" s="8"/>
      <c r="R7" s="8"/>
    </row>
    <row r="8" spans="1:18" x14ac:dyDescent="0.25">
      <c r="A8" s="26" t="s">
        <v>3</v>
      </c>
      <c r="B8" s="26"/>
      <c r="C8" s="26"/>
      <c r="D8" s="26"/>
      <c r="E8" s="26"/>
      <c r="F8" s="26"/>
      <c r="G8" s="26"/>
      <c r="H8" s="26"/>
      <c r="K8" s="7" t="s">
        <v>24</v>
      </c>
      <c r="L8" s="8" t="str">
        <f>IF(NOT(ISNUMBER(L1)),slownie_info_1,IF(OR((L1*10^-12)&gt;=1,L1&lt;0),slownie_info_2,IF(TRIM(R4)&lt;&gt;"",TRIM(R4)&amp;" ","")&amp;IF(TRIM(Q4)&lt;&gt;"",TRIM(Q4)&amp;" ","")&amp;IF(TRIM(P4)&lt;&gt;"",TRIM(P4)&amp;" ","")&amp;IF(TRIM(O4)&lt;&gt;"",TRIM(O4)&amp;" ","")&amp;IF(TRIM(N4)&lt;&gt;"",M5,"")))</f>
        <v/>
      </c>
      <c r="M8" s="8"/>
      <c r="N8" s="8"/>
      <c r="O8" s="8"/>
      <c r="P8" s="8"/>
      <c r="Q8" s="8"/>
      <c r="R8" s="8"/>
    </row>
    <row r="9" spans="1:18" x14ac:dyDescent="0.25">
      <c r="A9" s="27" t="s">
        <v>33</v>
      </c>
      <c r="B9" s="27"/>
      <c r="C9" s="27"/>
      <c r="D9" s="27"/>
      <c r="E9" s="27"/>
      <c r="F9" s="27"/>
      <c r="G9" s="27"/>
      <c r="H9" s="27"/>
    </row>
    <row r="10" spans="1:18" x14ac:dyDescent="0.25">
      <c r="A10" s="9"/>
      <c r="B10" s="9"/>
      <c r="C10" s="9"/>
      <c r="D10" s="44"/>
      <c r="E10" s="9"/>
      <c r="F10" s="9"/>
      <c r="G10" s="9"/>
      <c r="H10" s="9"/>
    </row>
    <row r="11" spans="1:18" x14ac:dyDescent="0.25">
      <c r="A11" s="14" t="s">
        <v>27</v>
      </c>
      <c r="B11" s="15"/>
      <c r="C11" s="15"/>
      <c r="D11" s="45"/>
      <c r="E11" s="15"/>
      <c r="F11" s="15"/>
      <c r="G11" s="15"/>
      <c r="H11" s="15"/>
    </row>
    <row r="12" spans="1:18" x14ac:dyDescent="0.25">
      <c r="A12" s="10" t="s">
        <v>29</v>
      </c>
      <c r="B12" s="15"/>
      <c r="C12" s="15"/>
      <c r="D12" s="45"/>
      <c r="E12" s="15"/>
      <c r="F12" s="15"/>
      <c r="G12" s="15"/>
      <c r="H12" s="15"/>
    </row>
    <row r="13" spans="1:18" x14ac:dyDescent="0.25">
      <c r="A13" s="10" t="s">
        <v>30</v>
      </c>
      <c r="B13" s="15"/>
      <c r="C13" s="15"/>
      <c r="D13" s="45"/>
      <c r="E13" s="15"/>
      <c r="F13" s="15"/>
      <c r="G13" s="15"/>
      <c r="H13" s="15"/>
    </row>
    <row r="14" spans="1:18" x14ac:dyDescent="0.25">
      <c r="A14" s="10"/>
      <c r="B14" s="15"/>
      <c r="C14" s="15"/>
      <c r="D14" s="45"/>
      <c r="E14" s="15"/>
      <c r="F14" s="15"/>
      <c r="G14" s="15"/>
      <c r="H14" s="15"/>
    </row>
    <row r="15" spans="1:18" x14ac:dyDescent="0.25">
      <c r="A15" s="10" t="s">
        <v>31</v>
      </c>
      <c r="B15" s="15"/>
      <c r="C15" s="15"/>
      <c r="D15" s="45"/>
      <c r="E15" s="15"/>
      <c r="F15" s="15"/>
      <c r="G15" s="15"/>
      <c r="H15" s="15"/>
    </row>
    <row r="16" spans="1:18" x14ac:dyDescent="0.25">
      <c r="A16" s="28" t="s">
        <v>26</v>
      </c>
      <c r="B16" s="28"/>
      <c r="C16" s="28"/>
      <c r="D16" s="28"/>
      <c r="E16" s="28"/>
      <c r="F16" s="28"/>
      <c r="G16" s="28"/>
      <c r="H16" s="28"/>
    </row>
    <row r="17" spans="1:8" ht="49.5" customHeight="1" x14ac:dyDescent="0.25">
      <c r="A17" s="22" t="s">
        <v>69</v>
      </c>
      <c r="B17" s="22"/>
      <c r="C17" s="22"/>
      <c r="D17" s="22"/>
      <c r="E17" s="22"/>
      <c r="F17" s="22"/>
      <c r="G17" s="22"/>
      <c r="H17" s="22"/>
    </row>
    <row r="18" spans="1:8" ht="15.75" customHeight="1" x14ac:dyDescent="0.25">
      <c r="A18" s="26" t="s">
        <v>4</v>
      </c>
      <c r="B18" s="26"/>
      <c r="C18" s="26"/>
      <c r="D18" s="26"/>
      <c r="E18" s="26"/>
      <c r="F18" s="26"/>
      <c r="G18" s="26"/>
      <c r="H18" s="26"/>
    </row>
    <row r="19" spans="1:8" ht="77.25" customHeight="1" x14ac:dyDescent="0.25">
      <c r="A19" s="29" t="s">
        <v>71</v>
      </c>
      <c r="B19" s="30"/>
      <c r="C19" s="30"/>
      <c r="D19" s="30"/>
      <c r="E19" s="30"/>
      <c r="F19" s="30"/>
      <c r="G19" s="30"/>
      <c r="H19" s="30"/>
    </row>
    <row r="20" spans="1:8" ht="30.75" customHeight="1" x14ac:dyDescent="0.25">
      <c r="A20" s="22" t="s">
        <v>46</v>
      </c>
      <c r="B20" s="22"/>
      <c r="C20" s="22"/>
      <c r="D20" s="22"/>
      <c r="E20" s="22"/>
      <c r="F20" s="22"/>
      <c r="G20" s="22"/>
      <c r="H20" s="22"/>
    </row>
    <row r="21" spans="1:8" ht="62.25" customHeight="1" x14ac:dyDescent="0.25">
      <c r="A21" s="29" t="s">
        <v>70</v>
      </c>
      <c r="B21" s="29"/>
      <c r="C21" s="29"/>
      <c r="D21" s="29"/>
      <c r="E21" s="29"/>
      <c r="F21" s="29"/>
      <c r="G21" s="29"/>
      <c r="H21" s="29"/>
    </row>
    <row r="22" spans="1:8" x14ac:dyDescent="0.25">
      <c r="A22" s="29" t="s">
        <v>12</v>
      </c>
      <c r="B22" s="29"/>
      <c r="C22" s="29"/>
      <c r="D22" s="29"/>
      <c r="E22" s="29"/>
      <c r="F22" s="29"/>
      <c r="G22" s="29"/>
      <c r="H22" s="29"/>
    </row>
    <row r="23" spans="1:8" x14ac:dyDescent="0.25">
      <c r="A23" s="23" t="s">
        <v>5</v>
      </c>
      <c r="B23" s="23"/>
      <c r="C23" s="23"/>
      <c r="D23" s="23"/>
      <c r="E23" s="23"/>
      <c r="F23" s="23"/>
      <c r="G23" s="23"/>
      <c r="H23" s="52" t="s">
        <v>67</v>
      </c>
    </row>
    <row r="24" spans="1:8" x14ac:dyDescent="0.25">
      <c r="A24" s="33" t="s">
        <v>6</v>
      </c>
      <c r="B24" s="21"/>
      <c r="C24" s="34" t="s">
        <v>66</v>
      </c>
      <c r="D24" s="46" t="s">
        <v>7</v>
      </c>
      <c r="E24" s="50" t="s">
        <v>8</v>
      </c>
      <c r="F24" s="16" t="s">
        <v>9</v>
      </c>
      <c r="G24" s="41" t="s">
        <v>10</v>
      </c>
      <c r="H24" s="53">
        <v>1.23</v>
      </c>
    </row>
    <row r="25" spans="1:8" ht="15" customHeight="1" x14ac:dyDescent="0.25">
      <c r="A25" s="21">
        <v>1</v>
      </c>
      <c r="B25" s="37" t="s">
        <v>52</v>
      </c>
      <c r="C25" s="35" t="s">
        <v>35</v>
      </c>
      <c r="D25" s="47">
        <v>1</v>
      </c>
      <c r="E25" s="51">
        <v>0</v>
      </c>
      <c r="F25" s="17">
        <f>D25*E25</f>
        <v>0</v>
      </c>
      <c r="G25" s="17">
        <f>F25*H24</f>
        <v>0</v>
      </c>
      <c r="H25" s="53">
        <v>1.23</v>
      </c>
    </row>
    <row r="26" spans="1:8" ht="15" customHeight="1" x14ac:dyDescent="0.25">
      <c r="A26" s="21">
        <v>2</v>
      </c>
      <c r="B26" s="36" t="s">
        <v>36</v>
      </c>
      <c r="C26" s="35" t="s">
        <v>35</v>
      </c>
      <c r="D26" s="47">
        <v>1</v>
      </c>
      <c r="E26" s="51">
        <v>0</v>
      </c>
      <c r="F26" s="17">
        <f t="shared" ref="F26:F49" si="0">D26*E26</f>
        <v>0</v>
      </c>
      <c r="G26" s="17">
        <f t="shared" ref="G26:G49" si="1">F26*H25</f>
        <v>0</v>
      </c>
      <c r="H26" s="53">
        <v>1.23</v>
      </c>
    </row>
    <row r="27" spans="1:8" ht="15" customHeight="1" x14ac:dyDescent="0.25">
      <c r="A27" s="21">
        <v>3</v>
      </c>
      <c r="B27" s="36" t="s">
        <v>37</v>
      </c>
      <c r="C27" s="35" t="s">
        <v>38</v>
      </c>
      <c r="D27" s="47">
        <v>1</v>
      </c>
      <c r="E27" s="51">
        <v>0</v>
      </c>
      <c r="F27" s="17">
        <f t="shared" si="0"/>
        <v>0</v>
      </c>
      <c r="G27" s="17">
        <f t="shared" si="1"/>
        <v>0</v>
      </c>
      <c r="H27" s="53">
        <v>1.23</v>
      </c>
    </row>
    <row r="28" spans="1:8" ht="15" customHeight="1" x14ac:dyDescent="0.25">
      <c r="A28" s="21">
        <v>4</v>
      </c>
      <c r="B28" s="36" t="s">
        <v>39</v>
      </c>
      <c r="C28" s="38" t="s">
        <v>35</v>
      </c>
      <c r="D28" s="47">
        <v>1</v>
      </c>
      <c r="E28" s="51">
        <v>0</v>
      </c>
      <c r="F28" s="17">
        <f t="shared" si="0"/>
        <v>0</v>
      </c>
      <c r="G28" s="17">
        <f t="shared" si="1"/>
        <v>0</v>
      </c>
      <c r="H28" s="53">
        <v>1.23</v>
      </c>
    </row>
    <row r="29" spans="1:8" ht="15" customHeight="1" x14ac:dyDescent="0.25">
      <c r="A29" s="21">
        <v>5</v>
      </c>
      <c r="B29" s="39" t="s">
        <v>40</v>
      </c>
      <c r="C29" s="38" t="s">
        <v>35</v>
      </c>
      <c r="D29" s="47">
        <v>1</v>
      </c>
      <c r="E29" s="51">
        <v>0</v>
      </c>
      <c r="F29" s="17">
        <f t="shared" si="0"/>
        <v>0</v>
      </c>
      <c r="G29" s="17">
        <f t="shared" si="1"/>
        <v>0</v>
      </c>
      <c r="H29" s="53">
        <v>1.23</v>
      </c>
    </row>
    <row r="30" spans="1:8" ht="15" customHeight="1" x14ac:dyDescent="0.25">
      <c r="A30" s="21">
        <v>6</v>
      </c>
      <c r="B30" s="36" t="s">
        <v>41</v>
      </c>
      <c r="C30" s="38" t="s">
        <v>35</v>
      </c>
      <c r="D30" s="47">
        <v>1</v>
      </c>
      <c r="E30" s="51">
        <v>0</v>
      </c>
      <c r="F30" s="17">
        <f t="shared" si="0"/>
        <v>0</v>
      </c>
      <c r="G30" s="17">
        <f t="shared" si="1"/>
        <v>0</v>
      </c>
      <c r="H30" s="53">
        <v>1.23</v>
      </c>
    </row>
    <row r="31" spans="1:8" ht="15" customHeight="1" x14ac:dyDescent="0.25">
      <c r="A31" s="21">
        <v>7</v>
      </c>
      <c r="B31" s="36" t="s">
        <v>42</v>
      </c>
      <c r="C31" s="38" t="s">
        <v>35</v>
      </c>
      <c r="D31" s="47">
        <v>1</v>
      </c>
      <c r="E31" s="51">
        <v>0</v>
      </c>
      <c r="F31" s="17">
        <f t="shared" si="0"/>
        <v>0</v>
      </c>
      <c r="G31" s="17">
        <f t="shared" si="1"/>
        <v>0</v>
      </c>
      <c r="H31" s="53">
        <v>1.23</v>
      </c>
    </row>
    <row r="32" spans="1:8" ht="15" customHeight="1" x14ac:dyDescent="0.25">
      <c r="A32" s="21">
        <v>8</v>
      </c>
      <c r="B32" s="36" t="s">
        <v>43</v>
      </c>
      <c r="C32" s="38" t="s">
        <v>35</v>
      </c>
      <c r="D32" s="47">
        <v>1</v>
      </c>
      <c r="E32" s="51">
        <v>0</v>
      </c>
      <c r="F32" s="17">
        <f t="shared" si="0"/>
        <v>0</v>
      </c>
      <c r="G32" s="17">
        <f t="shared" si="1"/>
        <v>0</v>
      </c>
      <c r="H32" s="53">
        <v>1.23</v>
      </c>
    </row>
    <row r="33" spans="1:8" ht="15" customHeight="1" x14ac:dyDescent="0.25">
      <c r="A33" s="21">
        <v>9</v>
      </c>
      <c r="B33" s="36" t="s">
        <v>44</v>
      </c>
      <c r="C33" s="38" t="s">
        <v>45</v>
      </c>
      <c r="D33" s="47">
        <v>1</v>
      </c>
      <c r="E33" s="51">
        <v>0</v>
      </c>
      <c r="F33" s="17">
        <f t="shared" si="0"/>
        <v>0</v>
      </c>
      <c r="G33" s="17">
        <f t="shared" si="1"/>
        <v>0</v>
      </c>
      <c r="H33" s="53">
        <v>1.23</v>
      </c>
    </row>
    <row r="34" spans="1:8" ht="15" customHeight="1" x14ac:dyDescent="0.25">
      <c r="A34" s="21">
        <v>10</v>
      </c>
      <c r="B34" s="36" t="s">
        <v>47</v>
      </c>
      <c r="C34" s="38" t="s">
        <v>35</v>
      </c>
      <c r="D34" s="47">
        <v>1</v>
      </c>
      <c r="E34" s="51">
        <v>0</v>
      </c>
      <c r="F34" s="17">
        <f t="shared" si="0"/>
        <v>0</v>
      </c>
      <c r="G34" s="17">
        <f t="shared" si="1"/>
        <v>0</v>
      </c>
      <c r="H34" s="53">
        <v>1.23</v>
      </c>
    </row>
    <row r="35" spans="1:8" ht="15" customHeight="1" x14ac:dyDescent="0.25">
      <c r="A35" s="21">
        <v>11</v>
      </c>
      <c r="B35" s="36" t="s">
        <v>48</v>
      </c>
      <c r="C35" s="38" t="s">
        <v>45</v>
      </c>
      <c r="D35" s="47">
        <v>1</v>
      </c>
      <c r="E35" s="51">
        <v>0</v>
      </c>
      <c r="F35" s="17">
        <f t="shared" si="0"/>
        <v>0</v>
      </c>
      <c r="G35" s="17">
        <f t="shared" si="1"/>
        <v>0</v>
      </c>
      <c r="H35" s="53">
        <v>1.23</v>
      </c>
    </row>
    <row r="36" spans="1:8" ht="15" customHeight="1" x14ac:dyDescent="0.25">
      <c r="A36" s="21">
        <v>12</v>
      </c>
      <c r="B36" s="40" t="s">
        <v>49</v>
      </c>
      <c r="C36" s="38" t="s">
        <v>50</v>
      </c>
      <c r="D36" s="47">
        <v>1</v>
      </c>
      <c r="E36" s="51">
        <v>0</v>
      </c>
      <c r="F36" s="17">
        <f t="shared" si="0"/>
        <v>0</v>
      </c>
      <c r="G36" s="17">
        <f t="shared" si="1"/>
        <v>0</v>
      </c>
      <c r="H36" s="53">
        <v>1.23</v>
      </c>
    </row>
    <row r="37" spans="1:8" ht="15" customHeight="1" x14ac:dyDescent="0.25">
      <c r="A37" s="21">
        <v>13</v>
      </c>
      <c r="B37" s="36" t="s">
        <v>51</v>
      </c>
      <c r="C37" s="38" t="s">
        <v>35</v>
      </c>
      <c r="D37" s="47">
        <v>1</v>
      </c>
      <c r="E37" s="51">
        <v>0</v>
      </c>
      <c r="F37" s="17">
        <f t="shared" si="0"/>
        <v>0</v>
      </c>
      <c r="G37" s="17">
        <f t="shared" si="1"/>
        <v>0</v>
      </c>
      <c r="H37" s="53">
        <v>1.23</v>
      </c>
    </row>
    <row r="38" spans="1:8" ht="15" customHeight="1" x14ac:dyDescent="0.25">
      <c r="A38" s="21">
        <v>14</v>
      </c>
      <c r="B38" s="36" t="s">
        <v>53</v>
      </c>
      <c r="C38" s="38" t="s">
        <v>35</v>
      </c>
      <c r="D38" s="47">
        <v>1</v>
      </c>
      <c r="E38" s="51">
        <v>0</v>
      </c>
      <c r="F38" s="17">
        <f t="shared" si="0"/>
        <v>0</v>
      </c>
      <c r="G38" s="17">
        <f t="shared" si="1"/>
        <v>0</v>
      </c>
      <c r="H38" s="53">
        <v>1.23</v>
      </c>
    </row>
    <row r="39" spans="1:8" ht="15" customHeight="1" x14ac:dyDescent="0.25">
      <c r="A39" s="21">
        <v>15</v>
      </c>
      <c r="B39" s="40" t="s">
        <v>54</v>
      </c>
      <c r="C39" s="38" t="s">
        <v>35</v>
      </c>
      <c r="D39" s="47">
        <v>1</v>
      </c>
      <c r="E39" s="51">
        <v>0</v>
      </c>
      <c r="F39" s="17">
        <f t="shared" si="0"/>
        <v>0</v>
      </c>
      <c r="G39" s="17">
        <f t="shared" si="1"/>
        <v>0</v>
      </c>
      <c r="H39" s="53">
        <v>1.23</v>
      </c>
    </row>
    <row r="40" spans="1:8" ht="15" customHeight="1" x14ac:dyDescent="0.25">
      <c r="A40" s="21">
        <v>16</v>
      </c>
      <c r="B40" s="36" t="s">
        <v>55</v>
      </c>
      <c r="C40" s="38" t="s">
        <v>35</v>
      </c>
      <c r="D40" s="47">
        <v>1</v>
      </c>
      <c r="E40" s="51">
        <v>0</v>
      </c>
      <c r="F40" s="17">
        <f t="shared" si="0"/>
        <v>0</v>
      </c>
      <c r="G40" s="17">
        <f t="shared" si="1"/>
        <v>0</v>
      </c>
      <c r="H40" s="53">
        <v>1.23</v>
      </c>
    </row>
    <row r="41" spans="1:8" ht="15" customHeight="1" x14ac:dyDescent="0.25">
      <c r="A41" s="21">
        <v>17</v>
      </c>
      <c r="B41" s="36" t="s">
        <v>56</v>
      </c>
      <c r="C41" s="38" t="s">
        <v>35</v>
      </c>
      <c r="D41" s="47">
        <v>1</v>
      </c>
      <c r="E41" s="51">
        <v>0</v>
      </c>
      <c r="F41" s="17">
        <f t="shared" si="0"/>
        <v>0</v>
      </c>
      <c r="G41" s="17">
        <f t="shared" si="1"/>
        <v>0</v>
      </c>
      <c r="H41" s="53">
        <v>1.23</v>
      </c>
    </row>
    <row r="42" spans="1:8" ht="15" customHeight="1" x14ac:dyDescent="0.25">
      <c r="A42" s="21">
        <v>18</v>
      </c>
      <c r="B42" s="40" t="s">
        <v>57</v>
      </c>
      <c r="C42" s="38" t="s">
        <v>35</v>
      </c>
      <c r="D42" s="47">
        <v>1</v>
      </c>
      <c r="E42" s="51">
        <v>0</v>
      </c>
      <c r="F42" s="17">
        <f t="shared" si="0"/>
        <v>0</v>
      </c>
      <c r="G42" s="17">
        <f t="shared" si="1"/>
        <v>0</v>
      </c>
      <c r="H42" s="53">
        <v>1.23</v>
      </c>
    </row>
    <row r="43" spans="1:8" ht="15" customHeight="1" x14ac:dyDescent="0.25">
      <c r="A43" s="21">
        <v>19</v>
      </c>
      <c r="B43" s="36" t="s">
        <v>58</v>
      </c>
      <c r="C43" s="38" t="s">
        <v>35</v>
      </c>
      <c r="D43" s="47">
        <v>1</v>
      </c>
      <c r="E43" s="51">
        <v>0</v>
      </c>
      <c r="F43" s="17">
        <f t="shared" si="0"/>
        <v>0</v>
      </c>
      <c r="G43" s="17">
        <f t="shared" si="1"/>
        <v>0</v>
      </c>
      <c r="H43" s="53">
        <v>1.23</v>
      </c>
    </row>
    <row r="44" spans="1:8" ht="15" customHeight="1" x14ac:dyDescent="0.25">
      <c r="A44" s="21">
        <v>20</v>
      </c>
      <c r="B44" s="36" t="s">
        <v>59</v>
      </c>
      <c r="C44" s="38" t="s">
        <v>35</v>
      </c>
      <c r="D44" s="47">
        <v>1</v>
      </c>
      <c r="E44" s="51">
        <v>0</v>
      </c>
      <c r="F44" s="17">
        <f t="shared" si="0"/>
        <v>0</v>
      </c>
      <c r="G44" s="17">
        <f t="shared" si="1"/>
        <v>0</v>
      </c>
      <c r="H44" s="53">
        <v>1.23</v>
      </c>
    </row>
    <row r="45" spans="1:8" ht="15" customHeight="1" x14ac:dyDescent="0.25">
      <c r="A45" s="21">
        <v>21</v>
      </c>
      <c r="B45" s="36" t="s">
        <v>60</v>
      </c>
      <c r="C45" s="38" t="s">
        <v>35</v>
      </c>
      <c r="D45" s="47">
        <v>1</v>
      </c>
      <c r="E45" s="51">
        <v>0</v>
      </c>
      <c r="F45" s="17">
        <f t="shared" si="0"/>
        <v>0</v>
      </c>
      <c r="G45" s="17">
        <f t="shared" si="1"/>
        <v>0</v>
      </c>
      <c r="H45" s="53">
        <v>1.23</v>
      </c>
    </row>
    <row r="46" spans="1:8" ht="15" customHeight="1" x14ac:dyDescent="0.25">
      <c r="A46" s="21">
        <v>22</v>
      </c>
      <c r="B46" s="36" t="s">
        <v>61</v>
      </c>
      <c r="C46" s="38" t="s">
        <v>35</v>
      </c>
      <c r="D46" s="47">
        <v>1</v>
      </c>
      <c r="E46" s="51">
        <v>0</v>
      </c>
      <c r="F46" s="17">
        <f t="shared" si="0"/>
        <v>0</v>
      </c>
      <c r="G46" s="17">
        <f t="shared" si="1"/>
        <v>0</v>
      </c>
      <c r="H46" s="53">
        <v>1.23</v>
      </c>
    </row>
    <row r="47" spans="1:8" ht="15" customHeight="1" x14ac:dyDescent="0.25">
      <c r="A47" s="21">
        <v>23</v>
      </c>
      <c r="B47" s="36" t="s">
        <v>62</v>
      </c>
      <c r="C47" s="42" t="s">
        <v>65</v>
      </c>
      <c r="D47" s="47">
        <v>6</v>
      </c>
      <c r="E47" s="51">
        <v>0</v>
      </c>
      <c r="F47" s="17">
        <f t="shared" si="0"/>
        <v>0</v>
      </c>
      <c r="G47" s="17">
        <f t="shared" si="1"/>
        <v>0</v>
      </c>
      <c r="H47" s="53">
        <v>1.23</v>
      </c>
    </row>
    <row r="48" spans="1:8" ht="15" customHeight="1" x14ac:dyDescent="0.25">
      <c r="A48" s="21">
        <v>24</v>
      </c>
      <c r="B48" s="36" t="s">
        <v>63</v>
      </c>
      <c r="C48" s="38" t="s">
        <v>35</v>
      </c>
      <c r="D48" s="47">
        <v>1</v>
      </c>
      <c r="E48" s="51">
        <v>0</v>
      </c>
      <c r="F48" s="17">
        <f t="shared" si="0"/>
        <v>0</v>
      </c>
      <c r="G48" s="17">
        <f t="shared" si="1"/>
        <v>0</v>
      </c>
      <c r="H48" s="53">
        <v>1.23</v>
      </c>
    </row>
    <row r="49" spans="1:8" ht="15" customHeight="1" x14ac:dyDescent="0.25">
      <c r="A49" s="21">
        <v>25</v>
      </c>
      <c r="B49" s="36" t="s">
        <v>64</v>
      </c>
      <c r="C49" s="38" t="s">
        <v>35</v>
      </c>
      <c r="D49" s="47">
        <v>1</v>
      </c>
      <c r="E49" s="51">
        <v>0</v>
      </c>
      <c r="F49" s="17">
        <f t="shared" si="0"/>
        <v>0</v>
      </c>
      <c r="G49" s="17">
        <f t="shared" si="1"/>
        <v>0</v>
      </c>
      <c r="H49" s="53">
        <v>1.23</v>
      </c>
    </row>
    <row r="50" spans="1:8" x14ac:dyDescent="0.25">
      <c r="A50" s="21"/>
      <c r="B50" s="32" t="s">
        <v>11</v>
      </c>
      <c r="C50" s="32"/>
      <c r="D50" s="32"/>
      <c r="E50" s="32"/>
      <c r="F50" s="18">
        <f>SUM(F25:F49)</f>
        <v>0</v>
      </c>
      <c r="G50" s="18">
        <f>SUM(G25:G49)</f>
        <v>0</v>
      </c>
      <c r="H50" s="9"/>
    </row>
    <row r="51" spans="1:8" ht="3.75" customHeight="1" x14ac:dyDescent="0.25">
      <c r="A51" s="9"/>
      <c r="B51" s="9"/>
      <c r="C51" s="9"/>
      <c r="D51" s="44"/>
      <c r="E51" s="9"/>
      <c r="F51" s="9"/>
      <c r="G51" s="9"/>
      <c r="H51" s="9"/>
    </row>
    <row r="52" spans="1:8" x14ac:dyDescent="0.25">
      <c r="A52" s="27" t="str">
        <f>"słownie: "&amp;L8</f>
        <v xml:space="preserve">słownie: </v>
      </c>
      <c r="B52" s="27"/>
      <c r="C52" s="27"/>
      <c r="D52" s="27"/>
      <c r="E52" s="27"/>
      <c r="F52" s="27"/>
      <c r="G52" s="27"/>
      <c r="H52" s="27"/>
    </row>
    <row r="53" spans="1:8" ht="60.75" customHeight="1" x14ac:dyDescent="0.25">
      <c r="A53" s="29" t="s">
        <v>34</v>
      </c>
      <c r="B53" s="29"/>
      <c r="C53" s="29"/>
      <c r="D53" s="29"/>
      <c r="E53" s="29"/>
      <c r="F53" s="29"/>
      <c r="G53" s="29"/>
      <c r="H53" s="29"/>
    </row>
    <row r="54" spans="1:8" ht="30" customHeight="1" x14ac:dyDescent="0.25">
      <c r="A54" s="19"/>
      <c r="B54" s="19"/>
      <c r="C54" s="20"/>
      <c r="D54" s="48"/>
      <c r="E54" s="19"/>
      <c r="F54" s="19"/>
      <c r="G54" s="19"/>
      <c r="H54" s="19"/>
    </row>
    <row r="55" spans="1:8" x14ac:dyDescent="0.25">
      <c r="A55" s="9"/>
      <c r="B55" s="9"/>
      <c r="C55" s="9"/>
      <c r="D55" s="44"/>
      <c r="E55" s="31" t="s">
        <v>25</v>
      </c>
      <c r="F55" s="31"/>
      <c r="G55" s="31"/>
      <c r="H55" s="9"/>
    </row>
    <row r="56" spans="1:8" x14ac:dyDescent="0.25">
      <c r="A56" s="9"/>
      <c r="B56" s="9"/>
      <c r="C56" s="9"/>
      <c r="D56" s="44"/>
      <c r="E56" s="31" t="s">
        <v>28</v>
      </c>
      <c r="F56" s="31"/>
      <c r="G56" s="31"/>
      <c r="H56" s="9"/>
    </row>
  </sheetData>
  <mergeCells count="18">
    <mergeCell ref="A52:H52"/>
    <mergeCell ref="E56:G56"/>
    <mergeCell ref="E55:G55"/>
    <mergeCell ref="B50:E50"/>
    <mergeCell ref="A53:H53"/>
    <mergeCell ref="A17:H17"/>
    <mergeCell ref="A23:G23"/>
    <mergeCell ref="A3:H3"/>
    <mergeCell ref="A6:H6"/>
    <mergeCell ref="A7:H7"/>
    <mergeCell ref="A8:H8"/>
    <mergeCell ref="A9:H9"/>
    <mergeCell ref="A16:H16"/>
    <mergeCell ref="A18:H18"/>
    <mergeCell ref="A19:H19"/>
    <mergeCell ref="A20:H20"/>
    <mergeCell ref="A21:H21"/>
    <mergeCell ref="A22:H2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2025-01-21T10:26:54Z</cp:lastPrinted>
  <dcterms:created xsi:type="dcterms:W3CDTF">2024-07-03T09:56:48Z</dcterms:created>
  <dcterms:modified xsi:type="dcterms:W3CDTF">2025-01-21T10:46:26Z</dcterms:modified>
</cp:coreProperties>
</file>