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Stary komp\ZAKUPY\BZD KGSG\NUREK\"/>
    </mc:Choice>
  </mc:AlternateContent>
  <xr:revisionPtr revIDLastSave="0" documentId="13_ncr:1_{B8521082-F6AB-4674-852E-A94C2AF7431E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Arkusz1!$A$1:$G$59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 s="1"/>
  <c r="G36" i="1"/>
  <c r="F36" i="1"/>
  <c r="F35" i="1"/>
  <c r="G35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 l="1"/>
  <c r="G48" i="1" s="1"/>
  <c r="F34" i="1"/>
  <c r="G34" i="1" s="1"/>
  <c r="L1" i="1" l="1"/>
  <c r="M5" i="1" l="1"/>
  <c r="N5" i="1"/>
  <c r="N6" i="1" s="1"/>
  <c r="O5" i="1"/>
  <c r="O6" i="1" s="1"/>
  <c r="P5" i="1"/>
  <c r="P6" i="1" s="1"/>
  <c r="Q5" i="1"/>
  <c r="Q6" i="1" s="1"/>
  <c r="M6" i="1"/>
  <c r="L10" i="1" l="1"/>
  <c r="A52" i="1" s="1"/>
  <c r="L9" i="1"/>
  <c r="L8" i="1"/>
</calcChain>
</file>

<file path=xl/sharedStrings.xml><?xml version="1.0" encoding="utf-8"?>
<sst xmlns="http://schemas.openxmlformats.org/spreadsheetml/2006/main" count="91" uniqueCount="78">
  <si>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</si>
  <si>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</si>
  <si>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</si>
  <si>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</si>
  <si>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</si>
  <si>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</si>
  <si>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</si>
  <si>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</si>
  <si>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</si>
  <si>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</si>
  <si>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</si>
  <si>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</si>
  <si>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</si>
  <si>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</si>
  <si>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</si>
  <si>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</si>
  <si>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</si>
  <si>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</si>
  <si>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</si>
  <si>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</si>
  <si>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</si>
  <si>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</si>
  <si>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</si>
  <si>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</si>
  <si>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</si>
  <si>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</si>
  <si>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</si>
  <si>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</si>
  <si>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</si>
  <si>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</si>
  <si>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</si>
  <si>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</si>
  <si>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2.</t>
  </si>
  <si>
    <t>3.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</si>
  <si>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</si>
  <si>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</si>
  <si>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Załącznik Nr 1</t>
  </si>
  <si>
    <t>1. Dostawa na koszt Wykonawcy.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</si>
  <si>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</si>
  <si>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</si>
  <si>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</si>
  <si>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</si>
  <si>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</si>
  <si>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</si>
  <si>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</si>
  <si>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</si>
  <si>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</si>
  <si>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</si>
  <si>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</si>
  <si>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</si>
  <si>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t xml:space="preserve">Skafander suchy </t>
    </r>
    <r>
      <rPr>
        <sz val="9"/>
        <color theme="1"/>
        <rFont val="Times New Roman"/>
        <family val="1"/>
        <charset val="238"/>
      </rPr>
      <t>Seawolf alfha green/multicam z kapturem i zestawem zapasowym (2 x krysa szyjna , 2 x komplet manszet)</t>
    </r>
    <r>
      <rPr>
        <b/>
        <sz val="9"/>
        <color theme="1"/>
        <rFont val="Times New Roman"/>
        <family val="1"/>
        <charset val="238"/>
      </rPr>
      <t>.</t>
    </r>
  </si>
  <si>
    <r>
      <rPr>
        <b/>
        <sz val="9"/>
        <color theme="1"/>
        <rFont val="Times New Roman"/>
        <family val="1"/>
        <charset val="238"/>
      </rPr>
      <t>Ocieplacz pod skafander suchy</t>
    </r>
    <r>
      <rPr>
        <sz val="9"/>
        <color theme="1"/>
        <rFont val="Times New Roman"/>
        <family val="1"/>
        <charset val="238"/>
      </rPr>
      <t xml:space="preserve"> Seawolf dwuwarstwowy</t>
    </r>
  </si>
  <si>
    <t>Rękawice suche do skafandra suchego</t>
  </si>
  <si>
    <t>JM</t>
  </si>
  <si>
    <t>szt.</t>
  </si>
  <si>
    <t>para</t>
  </si>
  <si>
    <t>Zestaw butlowy 2 x 12 litrów, 232 bar</t>
  </si>
  <si>
    <t>kpl</t>
  </si>
  <si>
    <t>16.</t>
  </si>
  <si>
    <r>
      <rPr>
        <b/>
        <sz val="9"/>
        <color theme="1"/>
        <rFont val="Times New Roman"/>
        <family val="1"/>
        <charset val="238"/>
      </rPr>
      <t>Komputer podwodny</t>
    </r>
    <r>
      <rPr>
        <sz val="9"/>
        <color theme="1"/>
        <rFont val="Times New Roman"/>
        <family val="1"/>
        <charset val="238"/>
      </rPr>
      <t xml:space="preserve"> (nurkowy) Suunto Vyper Air Black </t>
    </r>
  </si>
  <si>
    <r>
      <rPr>
        <b/>
        <sz val="9"/>
        <rFont val="Times New Roman"/>
        <family val="1"/>
        <charset val="238"/>
      </rPr>
      <t xml:space="preserve">Automat oddechowy z octopusem 
</t>
    </r>
    <r>
      <rPr>
        <sz val="9"/>
        <rFont val="Times New Roman"/>
        <family val="1"/>
        <charset val="238"/>
      </rPr>
      <t>I stopień - Scubapro mk 25
II stopień – G 260
Octopus – G 260 na 2 m wężu</t>
    </r>
  </si>
  <si>
    <r>
      <rPr>
        <b/>
        <sz val="9"/>
        <rFont val="Times New Roman"/>
        <family val="1"/>
        <charset val="238"/>
      </rPr>
      <t>Kamizelka ratunkowo - wypornościowa</t>
    </r>
    <r>
      <rPr>
        <sz val="9"/>
        <rFont val="Times New Roman"/>
        <family val="1"/>
        <charset val="238"/>
      </rPr>
      <t xml:space="preserve"> Zestaw skrzydło X-deep project multicam lub czarny (płyta aluminiowa xn – series w rozm. standard)</t>
    </r>
  </si>
  <si>
    <t>Maska pełnotwarzowa przystosowana do łączności
I stopień - Scubapro mk 25
II stopień – Divator Interspiro MK II z zaworem ABV , szyną montażową, adapterem, Moduł komunikacyjny OTS EMA-2 do maski AGA</t>
  </si>
  <si>
    <t>e-mail: dorota.wieliczko@strazgraniczna.pl, tel. stac.: 22 500 33-94, tel. kom.: 792-666-268 (Pan Sławomir WALKUSZ) oraz 721-960-525 (Pani Dorota WIELICZKO)</t>
  </si>
  <si>
    <r>
      <t xml:space="preserve">Nóż nurka </t>
    </r>
    <r>
      <rPr>
        <sz val="9"/>
        <rFont val="Times New Roman"/>
        <family val="1"/>
        <charset val="238"/>
      </rPr>
      <t>AQUALUNG Micro Squeeze</t>
    </r>
  </si>
  <si>
    <r>
      <rPr>
        <b/>
        <sz val="9"/>
        <rFont val="Times New Roman"/>
        <family val="1"/>
        <charset val="238"/>
      </rPr>
      <t xml:space="preserve">Maska płetwonurka </t>
    </r>
    <r>
      <rPr>
        <sz val="9"/>
        <rFont val="Times New Roman"/>
        <family val="1"/>
        <charset val="238"/>
      </rPr>
      <t>X-DEEP FRAMLESS kolor czarny</t>
    </r>
  </si>
  <si>
    <r>
      <rPr>
        <b/>
        <sz val="9"/>
        <rFont val="Times New Roman"/>
        <family val="1"/>
        <charset val="238"/>
      </rPr>
      <t>Płetwy</t>
    </r>
    <r>
      <rPr>
        <sz val="9"/>
        <rFont val="Times New Roman"/>
        <family val="1"/>
        <charset val="238"/>
      </rPr>
      <t xml:space="preserve"> XDEEP EX1 kolor </t>
    </r>
  </si>
  <si>
    <r>
      <rPr>
        <b/>
        <sz val="9"/>
        <rFont val="Times New Roman"/>
        <family val="1"/>
        <charset val="238"/>
      </rPr>
      <t>Pas balastowy</t>
    </r>
    <r>
      <rPr>
        <sz val="9"/>
        <rFont val="Times New Roman"/>
        <family val="1"/>
        <charset val="238"/>
      </rPr>
      <t xml:space="preserve"> Balast powlekany do twina V-weight 4 kg 
Balast powlekany V-weight 2 kg z łącznikiem śrubowym</t>
    </r>
  </si>
  <si>
    <r>
      <rPr>
        <b/>
        <sz val="9"/>
        <rFont val="Times New Roman"/>
        <family val="1"/>
        <charset val="238"/>
      </rPr>
      <t>Kołowrotek z linką</t>
    </r>
    <r>
      <rPr>
        <sz val="9"/>
        <rFont val="Times New Roman"/>
        <family val="1"/>
        <charset val="238"/>
      </rPr>
      <t xml:space="preserve">  (minimum 100 m) tecline explorer 130m</t>
    </r>
  </si>
  <si>
    <r>
      <rPr>
        <b/>
        <sz val="9"/>
        <rFont val="Times New Roman"/>
        <family val="1"/>
        <charset val="238"/>
      </rPr>
      <t>Torba Nurka</t>
    </r>
    <r>
      <rPr>
        <sz val="9"/>
        <rFont val="Times New Roman"/>
        <family val="1"/>
        <charset val="238"/>
      </rPr>
      <t xml:space="preserve"> Skrzynia transportowa explorer 9433 olive lub coyote</t>
    </r>
  </si>
  <si>
    <r>
      <rPr>
        <b/>
        <sz val="9"/>
        <rFont val="Times New Roman"/>
        <family val="1"/>
        <charset val="238"/>
      </rPr>
      <t xml:space="preserve">Latarka nurkowa </t>
    </r>
    <r>
      <rPr>
        <sz val="9"/>
        <rFont val="Times New Roman"/>
        <family val="1"/>
        <charset val="238"/>
      </rPr>
      <t>akumulatorowa Lampa foto / wideo / tech Big Blue VTL 9000P 10/120°</t>
    </r>
  </si>
  <si>
    <r>
      <rPr>
        <b/>
        <sz val="9"/>
        <rFont val="Times New Roman"/>
        <family val="1"/>
        <charset val="238"/>
      </rPr>
      <t>Bojka dekomresyjna</t>
    </r>
    <r>
      <rPr>
        <sz val="9"/>
        <rFont val="Times New Roman"/>
        <family val="1"/>
        <charset val="238"/>
      </rPr>
      <t xml:space="preserve"> XDEEP 140cm zamknięta</t>
    </r>
  </si>
  <si>
    <t>Warszawa, dnia 9 grudnia 2024 r.</t>
  </si>
  <si>
    <t>FORMULARZ OFERTOWY do zamówienia nr 30/ZM/2024 
dotyczący zakupu i dostawy  sprzętu do nurkowania dla Nadwiślańskiego Oddziału Straży Granicznej</t>
  </si>
  <si>
    <r>
      <t xml:space="preserve">2. Podpisaną przez oferenta ofertę należy wysłać na adres e-mail: dorota.wieliczko@strazgraniczna.pl do dnia </t>
    </r>
    <r>
      <rPr>
        <b/>
        <sz val="11"/>
        <rFont val="Times New Roman"/>
        <family val="1"/>
        <charset val="238"/>
      </rPr>
      <t>16.12.2024 r. do godziny 12:00</t>
    </r>
    <r>
      <rPr>
        <sz val="11"/>
        <rFont val="Times New Roman"/>
        <family val="1"/>
        <charset val="238"/>
      </rPr>
      <t>.</t>
    </r>
  </si>
  <si>
    <t>III. Oświadczam, iż zapoznałem się i akceptuję warunki dotyczące realizacji przedmiotu zamówienia przedstawione w ogłoszeniu o zamówieniu nr 30/ZM/2024.
Oświadczam, iż zapoznałem się z klauzulą informacyjną RODO załączoną do ogłoszenia o zamówieniu nr 30/ZM/2024.</t>
  </si>
  <si>
    <r>
      <t>4. Termin realizacji do ………... dni/miesięcy* (niepotrzebne skreślić) od złożenia zamówienia, jednak nie późnie</t>
    </r>
    <r>
      <rPr>
        <sz val="11"/>
        <rFont val="Times New Roman"/>
        <family val="1"/>
        <charset val="238"/>
      </rPr>
      <t>j niż do 27 grudnia 2024 roku.</t>
    </r>
  </si>
  <si>
    <t>I. Nazwa i nr zamówienia: Ogłoszenie nr 30/ZM/2024 - zakupu i dostawy sprzętu do nurkowania dla Nadwiślańskiego Oddziału Straży Granicznej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</si>
</sst>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b/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0" applyFont="1" applyFill="1" applyBorder="1" applyProtection="1"/>
    <xf numFmtId="4" fontId="8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view="pageBreakPreview" topLeftCell="A2" zoomScale="130" zoomScaleNormal="100" zoomScaleSheetLayoutView="130" workbookViewId="0">
      <selection activeCell="A10" sqref="A10:H10"/>
    </sheetView>
  </sheetViews>
  <sheetFormatPr defaultRowHeight="15" x14ac:dyDescent="0.25"/>
  <cols>
    <col min="1" max="1" width="3.140625" style="25" customWidth="1"/>
    <col min="2" max="2" width="45.42578125" customWidth="1"/>
    <col min="3" max="3" width="4.85546875" bestFit="1" customWidth="1"/>
    <col min="4" max="4" width="4.85546875" customWidth="1"/>
    <col min="5" max="5" width="14" customWidth="1"/>
    <col min="6" max="6" width="12.42578125" customWidth="1"/>
    <col min="7" max="7" width="14.42578125" customWidth="1"/>
    <col min="13" max="20" width="9.140625" style="11"/>
  </cols>
  <sheetData>
    <row r="1" spans="1:20" s="25" customFormat="1" x14ac:dyDescent="0.25">
      <c r="A1" s="58" t="s">
        <v>72</v>
      </c>
      <c r="B1" s="58"/>
      <c r="C1" s="58"/>
      <c r="D1" s="58"/>
      <c r="E1" s="58"/>
      <c r="F1" s="58"/>
      <c r="G1" s="58"/>
      <c r="H1" s="42"/>
      <c r="K1" s="51" t="s">
        <v>13</v>
      </c>
      <c r="L1" s="52">
        <f>G50</f>
        <v>0</v>
      </c>
      <c r="M1" s="51"/>
      <c r="N1" s="51"/>
      <c r="O1" s="51"/>
      <c r="P1" s="51"/>
      <c r="Q1" s="51"/>
      <c r="R1" s="26"/>
      <c r="S1" s="26"/>
      <c r="T1" s="26"/>
    </row>
    <row r="2" spans="1:20" s="25" customFormat="1" x14ac:dyDescent="0.25">
      <c r="A2" s="30"/>
      <c r="B2" s="30"/>
      <c r="C2" s="30"/>
      <c r="D2" s="30"/>
      <c r="E2" s="30"/>
      <c r="F2" s="30"/>
      <c r="G2" s="30"/>
      <c r="H2" s="42"/>
      <c r="K2" s="51"/>
      <c r="L2" s="52"/>
      <c r="M2" s="51"/>
      <c r="N2" s="51"/>
      <c r="O2" s="51"/>
      <c r="P2" s="51"/>
      <c r="Q2" s="51"/>
      <c r="R2" s="26"/>
      <c r="S2" s="26"/>
      <c r="T2" s="26"/>
    </row>
    <row r="3" spans="1:20" s="25" customFormat="1" ht="17.25" customHeight="1" x14ac:dyDescent="0.25">
      <c r="A3" s="39"/>
      <c r="F3" s="65" t="s">
        <v>36</v>
      </c>
      <c r="G3" s="65"/>
      <c r="K3" s="51"/>
      <c r="L3" s="53"/>
      <c r="M3" s="54" t="s">
        <v>14</v>
      </c>
      <c r="N3" s="54" t="s">
        <v>15</v>
      </c>
      <c r="O3" s="54" t="s">
        <v>16</v>
      </c>
      <c r="P3" s="54" t="s">
        <v>17</v>
      </c>
      <c r="Q3" s="54" t="s">
        <v>18</v>
      </c>
      <c r="R3" s="26"/>
      <c r="S3" s="26"/>
      <c r="T3" s="26"/>
    </row>
    <row r="4" spans="1:20" s="25" customFormat="1" ht="17.25" customHeight="1" x14ac:dyDescent="0.25">
      <c r="A4" s="39"/>
      <c r="F4" s="55"/>
      <c r="G4" s="55"/>
      <c r="K4" s="51"/>
      <c r="L4" s="53"/>
      <c r="M4" s="54"/>
      <c r="N4" s="54"/>
      <c r="O4" s="54"/>
      <c r="P4" s="54"/>
      <c r="Q4" s="54"/>
      <c r="R4" s="26"/>
      <c r="S4" s="26"/>
      <c r="T4" s="26"/>
    </row>
    <row r="5" spans="1:20" s="25" customFormat="1" ht="48.75" customHeight="1" x14ac:dyDescent="0.25">
      <c r="A5" s="64" t="s">
        <v>73</v>
      </c>
      <c r="B5" s="64"/>
      <c r="C5" s="64"/>
      <c r="D5" s="64"/>
      <c r="E5" s="64"/>
      <c r="F5" s="64"/>
      <c r="G5" s="64"/>
      <c r="H5" s="56"/>
      <c r="K5" s="51" t="s">
        <v>19</v>
      </c>
      <c r="L5" s="51"/>
      <c r="M5" s="54">
        <f>ROUND((L1-INT(L1))*100,0)</f>
        <v>0</v>
      </c>
      <c r="N5" s="54">
        <f>IF(L1&gt;=1,VALUE(RIGHT(LEFT(INT(L1),LEN(INT(L1))),3)),0)</f>
        <v>0</v>
      </c>
      <c r="O5" s="54">
        <f>IF(L1&gt;=1000,VALUE(TEXT(RIGHT(LEFT(INT(L1),LEN(INT(L1))-3),3),"000")),0)</f>
        <v>0</v>
      </c>
      <c r="P5" s="54">
        <f>IF(L1&gt;=1000000,VALUE(TEXT(RIGHT(LEFT(INT(L1),LEN(INT(L1))-6),3),"000")),0)</f>
        <v>0</v>
      </c>
      <c r="Q5" s="54">
        <f>IF(L1&gt;=1000000000,VALUE(TEXT(RIGHT(LEFT(INT(L1),LEN(INT(L1))-9),3),"000")),0)</f>
        <v>0</v>
      </c>
      <c r="R5" s="26"/>
      <c r="S5" s="26"/>
      <c r="T5" s="26"/>
    </row>
    <row r="6" spans="1:20" ht="16.5" customHeight="1" x14ac:dyDescent="0.25">
      <c r="K6" s="5" t="s">
        <v>20</v>
      </c>
      <c r="L6" s="5"/>
      <c r="M6" s="5" t="str">
        <f>IF(L1=0,"",IF(M5&lt;=20,IF(M5=0,"zero",INDEX(WM_Jednosci,M5)),INDEX(WM_Dziesiatki,INT(M5/10))&amp;IF(MOD(M5,10)," " &amp;INDEX(WM_Jednosci,MOD(M5,10)),"")))&amp; " " &amp;IF(L1=0,"",INDEX(IF(M5&lt;20,{"groszy";"grosz";"grosze";"groszy"},{"groszy";"grosze";"groszy"}),MATCH(IF(M5&lt;20,M5,MOD(M5,10)),IF(M5&lt;20,{0;1;2;5},{0;2;5}),1)))</f>
        <v xml:space="preserve"> </v>
      </c>
      <c r="N6" s="5" t="str">
        <f>IF(OR(L1&lt;1,INT(N5/100)=0),"",INDEX(WM_Setki,INT(N5/100)))&amp; IF(N5-(INT(N5/100)*100)&lt;=20,IF(N5-(INT(N5/100)*100)=0,IF(OR(N5&gt;0,L1&lt;1),"","złotych")," " &amp;INDEX(WM_Jednosci,N5-(INT(N5/100)*100)))," " &amp;INDEX(WM_Dziesiatki,INT((N5-(INT(N5/100)*100))/10))&amp;IF(MOD((N5-(INT(N5/100)*100)),10)," "&amp;INDEX(WM_Jednosci,MOD((N5-(INT(N5/100)*100)),10)),""))&amp;IF(N5=0,""," " &amp;INDEX(IF(N5&lt;20,{"złotych";"złoty";"złote";"złotych"},{"złotych";"złote";"złotych"}),MATCH(IF(N5-(INT(N5/100)*100)&lt;20,N5-(INT(N5/100)*100),MOD((N5-(INT(N5/100)*100)),10)),IF(N5&lt;20,{0;1;2;5},{0;2;5}),1)))</f>
        <v/>
      </c>
      <c r="O6" s="5" t="str">
        <f>IF(OR(L1&lt;1,INT(O5/100)=0),"",INDEX(WM_Setki,INT(O5/100)))&amp; IF(O5-(INT(O5/100)*100)&lt;=20,IF(O5-(INT(O5/100)*100)=0,""," " &amp;INDEX(WM_Jednosci,O5-(INT(O5/100)*100)))," " &amp;INDEX(WM_Dziesiatki,INT((O5-(INT(O5/100)*100))/10))&amp;IF(MOD((O5-(INT(O5/100)*100)),10)," "&amp;INDEX(WM_Jednosci,MOD((O5-(INT(O5/100)*100)),10)),""))&amp;IF(O5=0,""," " &amp;INDEX(IF(O5&lt;20,{"";"tysiąc";"tysiące";"tysięcy"},{"tysięcy";"tysiące";"tysięcy"}),MATCH(IF(O5-(INT(O5/100)*100)&lt;20,O5-(INT(O5/100)*100),MOD((O5-(INT(O5/100)*100)),10)),IF(O5&lt;20,{0;1;2;5},{0;2;5}),1)))</f>
        <v/>
      </c>
      <c r="P6" s="5" t="str">
        <f>IF(OR(L1&lt;1,INT(P5/100)=0),"",INDEX(WM_Setki,INT(P5/100)))&amp; IF(P5-(INT(P5/100)*100)&lt;=20,IF(P5-(INT(P5/100)*100)=0,""," " &amp;INDEX(WM_Jednosci,P5-(INT(P5/100)*100)))," " &amp;INDEX(WM_Dziesiatki,INT((P5-(INT(P5/100)*100))/10))&amp;IF(MOD((P5-(INT(P5/100)*100)),10)," "&amp;INDEX(WM_Jednosci,MOD((P5-(INT(P5/100)*100)),10)),""))&amp;IF(P5=0,""," " &amp;INDEX(IF(P5&lt;20,{"";"milion";"miliony";"milionów"},{"milionów";"miliony";"milionów"}),MATCH(IF(P5-(INT(P5/100)*100)&lt;20,P5-(INT(P5/100)*100),MOD((P5-(INT(P5/100)*100)),10)),IF(P5&lt;20,{0;1;2;5},{0;2;5}),1)))</f>
        <v/>
      </c>
      <c r="Q6" s="5" t="str">
        <f>IF(OR(L1&lt;1,INT(Q5/100)=0),"",INDEX(WM_Setki,INT(Q5/100)))&amp; IF(Q5-(INT(Q5/100)*100)&lt;=20,IF(Q5-(INT(Q5/100)*100)=0,""," " &amp;INDEX(WM_Jednosci,Q5-(INT(Q5/100)*100)))," " &amp;INDEX(WM_Dziesiatki,INT((Q5-(INT(Q5/100)*100))/10))&amp;IF(MOD((Q5-(INT(Q5/100)*100)),10)," "&amp;INDEX(WM_Jednosci,MOD((Q5-(INT(Q5/100)*100)),10)),""))&amp;IF(Q5=0,""," " &amp;INDEX(IF(Q5&lt;20,{"";"miliard";"miliardy";"miliardów"},{"miliardów";"miliardy";"miliardów"}),MATCH(IF(Q5-(INT(Q5/100)*100)&lt;20,Q5-(INT(Q5/100)*100),MOD((Q5-(INT(Q5/100)*100)),10)),IF(Q5&lt;20,{0;1;2;5},{0;2;5}),1)))</f>
        <v/>
      </c>
    </row>
    <row r="7" spans="1:20" x14ac:dyDescent="0.25">
      <c r="A7" s="40" t="s">
        <v>0</v>
      </c>
      <c r="K7" s="5"/>
      <c r="L7" s="5"/>
      <c r="M7" s="5"/>
      <c r="N7" s="5"/>
      <c r="O7" s="5"/>
      <c r="P7" s="5"/>
      <c r="Q7" s="5"/>
    </row>
    <row r="8" spans="1:20" ht="15" customHeight="1" x14ac:dyDescent="0.25">
      <c r="A8" s="60" t="s">
        <v>1</v>
      </c>
      <c r="B8" s="60"/>
      <c r="C8" s="60"/>
      <c r="D8" s="60"/>
      <c r="E8" s="60"/>
      <c r="F8" s="60"/>
      <c r="G8" s="60"/>
      <c r="H8" s="60"/>
      <c r="K8" s="6" t="s">
        <v>21</v>
      </c>
      <c r="L8" s="7" t="str">
        <f>IF(NOT(ISNUMBER(L1)),slownie_info_1,IF(OR((L1*10^-12)&gt;=1,L1&lt;0),slownie_info_2,IF(TRIM(Q6)&lt;&gt;"",TRIM(Q6)&amp;" ","")&amp;IF(TRIM(P6)&lt;&gt;"",TRIM(P6)&amp;" ","")&amp;IF(TRIM(O6)&lt;&gt;"",TRIM(O6)&amp;" ","")&amp;IF(TRIM(N6)&lt;&gt;"",TRIM(N6)&amp;" ","")&amp;IF(TRIM(M6)&lt;&gt;"",M6&amp;" ","")))</f>
        <v/>
      </c>
      <c r="M8" s="7"/>
      <c r="N8" s="7"/>
      <c r="O8" s="7"/>
      <c r="P8" s="7"/>
      <c r="Q8" s="7"/>
    </row>
    <row r="9" spans="1:20" x14ac:dyDescent="0.25">
      <c r="A9" s="60" t="s">
        <v>2</v>
      </c>
      <c r="B9" s="60"/>
      <c r="C9" s="60"/>
      <c r="D9" s="60"/>
      <c r="E9" s="60"/>
      <c r="F9" s="60"/>
      <c r="G9" s="60"/>
      <c r="H9" s="60"/>
      <c r="K9" s="6" t="s">
        <v>22</v>
      </c>
      <c r="L9" s="7" t="str">
        <f>IF(NOT(ISNUMBER(L1)),slownie_info_1,IF(OR((L1*10^-12)&gt;=1,L1&lt;0),slownie_info_2,IF(TRIM(Q6)&lt;&gt;"",TRIM(Q6)&amp;" ","")&amp;IF(TRIM(P6)&lt;&gt;"",TRIM(P6)&amp;" ","")&amp;IF(TRIM(O6)&lt;&gt;"",TRIM(O6)&amp;" ","")&amp;IF(TRIM(N6)&lt;&gt;"",TRIM(N6)&amp;", ","")&amp;IF(TRIM(M6)&lt;&gt;"",M6&amp;" ","")))</f>
        <v/>
      </c>
      <c r="M9" s="7"/>
      <c r="N9" s="7"/>
      <c r="O9" s="7"/>
      <c r="P9" s="7"/>
      <c r="Q9" s="7"/>
    </row>
    <row r="10" spans="1:20" x14ac:dyDescent="0.25">
      <c r="A10" s="60" t="s">
        <v>3</v>
      </c>
      <c r="B10" s="60"/>
      <c r="C10" s="60"/>
      <c r="D10" s="60"/>
      <c r="E10" s="60"/>
      <c r="F10" s="60"/>
      <c r="G10" s="60"/>
      <c r="H10" s="60"/>
      <c r="K10" s="6" t="s">
        <v>23</v>
      </c>
      <c r="L10" s="7" t="str">
        <f>IF(NOT(ISNUMBER(L1)),slownie_info_1,IF(OR((L1*10^-12)&gt;=1,L1&lt;0),slownie_info_2,IF(TRIM(Q6)&lt;&gt;"",TRIM(Q6)&amp;" ","")&amp;IF(TRIM(P6)&lt;&gt;"",TRIM(P6)&amp;" ","")&amp;IF(TRIM(O6)&lt;&gt;"",TRIM(O6)&amp;" ","")&amp;IF(TRIM(N6)&lt;&gt;"",TRIM(N6)&amp;" ","")&amp;IF(TRIM(M6)&lt;&gt;"",#REF!,"")))</f>
        <v/>
      </c>
      <c r="M10" s="7"/>
      <c r="N10" s="7"/>
      <c r="O10" s="7"/>
      <c r="P10" s="7"/>
      <c r="Q10" s="7"/>
    </row>
    <row r="11" spans="1:20" ht="30" customHeight="1" x14ac:dyDescent="0.25">
      <c r="A11" s="57" t="s">
        <v>63</v>
      </c>
      <c r="B11" s="57"/>
      <c r="C11" s="57"/>
      <c r="D11" s="57"/>
      <c r="E11" s="57"/>
      <c r="F11" s="57"/>
      <c r="G11" s="57"/>
      <c r="H11" s="14"/>
    </row>
    <row r="12" spans="1:20" ht="3.75" customHeight="1" x14ac:dyDescent="0.25"/>
    <row r="13" spans="1:20" x14ac:dyDescent="0.25">
      <c r="A13" s="41" t="s">
        <v>26</v>
      </c>
      <c r="B13" s="9"/>
      <c r="C13" s="9"/>
      <c r="D13" s="9"/>
      <c r="E13" s="9"/>
      <c r="F13" s="9"/>
      <c r="G13" s="9"/>
      <c r="H13" s="9"/>
    </row>
    <row r="14" spans="1:20" x14ac:dyDescent="0.25">
      <c r="A14" s="42" t="s">
        <v>28</v>
      </c>
      <c r="B14" s="17"/>
      <c r="C14" s="9"/>
      <c r="D14" s="9"/>
      <c r="E14" s="9"/>
      <c r="F14" s="9"/>
      <c r="G14" s="9"/>
      <c r="H14" s="9"/>
    </row>
    <row r="15" spans="1:20" x14ac:dyDescent="0.25">
      <c r="A15" s="42" t="s">
        <v>29</v>
      </c>
      <c r="B15" s="9"/>
      <c r="C15" s="9"/>
      <c r="D15" s="9"/>
      <c r="E15" s="9"/>
      <c r="F15" s="9"/>
      <c r="G15" s="9"/>
      <c r="H15" s="9"/>
    </row>
    <row r="16" spans="1:20" ht="3.75" customHeight="1" x14ac:dyDescent="0.25">
      <c r="A16" s="42"/>
      <c r="B16" s="9"/>
      <c r="C16" s="9"/>
      <c r="D16" s="9"/>
      <c r="E16" s="9"/>
      <c r="F16" s="9"/>
      <c r="G16" s="9"/>
      <c r="H16" s="9"/>
    </row>
    <row r="17" spans="1:21" x14ac:dyDescent="0.25">
      <c r="A17" s="42" t="s">
        <v>30</v>
      </c>
      <c r="B17" s="9"/>
      <c r="C17" s="9"/>
      <c r="D17" s="9"/>
      <c r="E17" s="9"/>
      <c r="F17" s="9"/>
      <c r="G17" s="9"/>
      <c r="H17" s="9"/>
    </row>
    <row r="18" spans="1:21" x14ac:dyDescent="0.25">
      <c r="A18" s="61" t="s">
        <v>25</v>
      </c>
      <c r="B18" s="61"/>
      <c r="C18" s="61"/>
      <c r="D18" s="61"/>
      <c r="E18" s="61"/>
      <c r="F18" s="61"/>
      <c r="G18" s="61"/>
      <c r="H18" s="61"/>
    </row>
    <row r="19" spans="1:21" ht="12" customHeight="1" x14ac:dyDescent="0.25"/>
    <row r="20" spans="1:21" ht="30" customHeight="1" x14ac:dyDescent="0.25">
      <c r="A20" s="66" t="s">
        <v>77</v>
      </c>
      <c r="B20" s="66"/>
      <c r="C20" s="66"/>
      <c r="D20" s="66"/>
      <c r="E20" s="66"/>
      <c r="F20" s="66"/>
      <c r="G20" s="66"/>
      <c r="H20" s="14"/>
    </row>
    <row r="21" spans="1:21" x14ac:dyDescent="0.25">
      <c r="A21" s="60" t="s">
        <v>4</v>
      </c>
      <c r="B21" s="60"/>
      <c r="C21" s="60"/>
      <c r="D21" s="60"/>
      <c r="E21" s="60"/>
      <c r="F21" s="60"/>
      <c r="G21" s="60"/>
      <c r="H21" s="60"/>
    </row>
    <row r="22" spans="1:21" ht="9.75" customHeight="1" x14ac:dyDescent="0.25">
      <c r="A22" s="43"/>
      <c r="B22" s="20"/>
      <c r="C22" s="20"/>
      <c r="D22" s="31"/>
      <c r="E22" s="20"/>
      <c r="F22" s="20"/>
      <c r="G22" s="20"/>
      <c r="H22" s="20"/>
    </row>
    <row r="23" spans="1:21" ht="15.75" x14ac:dyDescent="0.25">
      <c r="A23" s="62" t="s">
        <v>37</v>
      </c>
      <c r="B23" s="63"/>
      <c r="C23" s="63"/>
      <c r="D23" s="63"/>
      <c r="E23" s="63"/>
      <c r="F23" s="63"/>
      <c r="G23" s="63"/>
      <c r="H23" s="63"/>
      <c r="M23" s="16"/>
    </row>
    <row r="24" spans="1:21" ht="5.25" customHeight="1" x14ac:dyDescent="0.25">
      <c r="A24" s="44"/>
      <c r="B24" s="21"/>
      <c r="C24" s="21"/>
      <c r="D24" s="32"/>
      <c r="E24" s="21"/>
      <c r="F24" s="21"/>
      <c r="G24" s="21"/>
      <c r="H24" s="21"/>
      <c r="M24" s="16"/>
    </row>
    <row r="25" spans="1:21" ht="30.75" customHeight="1" x14ac:dyDescent="0.25">
      <c r="A25" s="67" t="s">
        <v>74</v>
      </c>
      <c r="B25" s="67"/>
      <c r="C25" s="67"/>
      <c r="D25" s="67"/>
      <c r="E25" s="67"/>
      <c r="F25" s="67"/>
      <c r="G25" s="67"/>
      <c r="H25" s="14"/>
    </row>
    <row r="26" spans="1:21" ht="6.75" customHeight="1" x14ac:dyDescent="0.25">
      <c r="A26" s="45"/>
      <c r="B26" s="22"/>
      <c r="C26" s="22"/>
      <c r="D26" s="33"/>
      <c r="E26" s="22"/>
      <c r="F26" s="22"/>
      <c r="G26" s="22"/>
      <c r="H26" s="14"/>
    </row>
    <row r="27" spans="1:21" ht="30.75" customHeight="1" x14ac:dyDescent="0.25">
      <c r="A27" s="57" t="s">
        <v>35</v>
      </c>
      <c r="B27" s="57"/>
      <c r="C27" s="57"/>
      <c r="D27" s="57"/>
      <c r="E27" s="57"/>
      <c r="F27" s="57"/>
      <c r="G27" s="57"/>
      <c r="H27" s="14"/>
    </row>
    <row r="28" spans="1:21" s="25" customFormat="1" ht="32.25" customHeight="1" x14ac:dyDescent="0.25">
      <c r="A28" s="72" t="s">
        <v>76</v>
      </c>
      <c r="B28" s="72"/>
      <c r="C28" s="72"/>
      <c r="D28" s="72"/>
      <c r="E28" s="72"/>
      <c r="F28" s="72"/>
      <c r="G28" s="72"/>
      <c r="H28" s="27"/>
      <c r="I28" s="24"/>
      <c r="N28" s="26"/>
      <c r="O28" s="26"/>
      <c r="P28" s="26"/>
      <c r="Q28" s="26"/>
      <c r="R28" s="26"/>
      <c r="S28" s="26"/>
      <c r="T28" s="26"/>
      <c r="U28" s="26"/>
    </row>
    <row r="29" spans="1:21" ht="51.75" customHeight="1" x14ac:dyDescent="0.25">
      <c r="A29" s="68" t="s">
        <v>75</v>
      </c>
      <c r="B29" s="68"/>
      <c r="C29" s="68"/>
      <c r="D29" s="68"/>
      <c r="E29" s="68"/>
      <c r="F29" s="68"/>
      <c r="G29" s="68"/>
      <c r="H29" s="15"/>
    </row>
    <row r="30" spans="1:21" x14ac:dyDescent="0.25">
      <c r="A30" s="62" t="s">
        <v>34</v>
      </c>
      <c r="B30" s="62"/>
      <c r="C30" s="62"/>
      <c r="D30" s="62"/>
      <c r="E30" s="62"/>
      <c r="F30" s="62"/>
      <c r="G30" s="62"/>
      <c r="H30" s="62"/>
      <c r="M30" s="69"/>
      <c r="N30" s="69"/>
      <c r="O30" s="69"/>
      <c r="P30" s="69"/>
      <c r="Q30" s="69"/>
      <c r="R30" s="69"/>
      <c r="S30" s="69"/>
    </row>
    <row r="31" spans="1:21" x14ac:dyDescent="0.25">
      <c r="A31" s="44"/>
      <c r="B31" s="18"/>
      <c r="C31" s="18"/>
      <c r="D31" s="28"/>
      <c r="E31" s="18"/>
      <c r="F31" s="18"/>
      <c r="G31" s="18"/>
      <c r="H31" s="18"/>
      <c r="M31" s="19"/>
      <c r="N31" s="19"/>
      <c r="O31" s="19"/>
      <c r="P31" s="19"/>
      <c r="Q31" s="19"/>
      <c r="R31" s="19"/>
      <c r="S31" s="19"/>
    </row>
    <row r="32" spans="1:21" x14ac:dyDescent="0.25">
      <c r="A32" s="59" t="s">
        <v>6</v>
      </c>
      <c r="B32" s="59"/>
      <c r="C32" s="59"/>
      <c r="D32" s="59"/>
      <c r="E32" s="59"/>
      <c r="F32" s="59"/>
      <c r="G32" s="59"/>
      <c r="M32" s="69"/>
      <c r="N32" s="69"/>
      <c r="O32" s="69"/>
      <c r="P32" s="69"/>
      <c r="Q32" s="69"/>
      <c r="R32" s="69"/>
      <c r="S32" s="69"/>
    </row>
    <row r="33" spans="1:19" ht="22.5" customHeight="1" x14ac:dyDescent="0.25">
      <c r="A33" s="46" t="s">
        <v>7</v>
      </c>
      <c r="B33" s="1"/>
      <c r="C33" s="1" t="s">
        <v>8</v>
      </c>
      <c r="D33" s="10" t="s">
        <v>53</v>
      </c>
      <c r="E33" s="2" t="s">
        <v>9</v>
      </c>
      <c r="F33" s="2" t="s">
        <v>10</v>
      </c>
      <c r="G33" s="2" t="s">
        <v>11</v>
      </c>
      <c r="M33" s="69"/>
      <c r="N33" s="69"/>
      <c r="O33" s="69"/>
      <c r="P33" s="69"/>
      <c r="Q33" s="69"/>
      <c r="R33" s="69"/>
      <c r="S33" s="69"/>
    </row>
    <row r="34" spans="1:19" ht="27.75" customHeight="1" x14ac:dyDescent="0.25">
      <c r="A34" s="46" t="s">
        <v>31</v>
      </c>
      <c r="B34" s="34" t="s">
        <v>50</v>
      </c>
      <c r="C34" s="1">
        <v>1</v>
      </c>
      <c r="D34" s="10" t="s">
        <v>54</v>
      </c>
      <c r="E34" s="8">
        <v>0</v>
      </c>
      <c r="F34" s="3">
        <f t="shared" ref="F34:F49" si="0">E34*C34</f>
        <v>0</v>
      </c>
      <c r="G34" s="3">
        <f>F34*1.23</f>
        <v>0</v>
      </c>
      <c r="M34" s="69"/>
      <c r="N34" s="69"/>
      <c r="O34" s="69"/>
      <c r="P34" s="69"/>
      <c r="Q34" s="69"/>
      <c r="R34" s="69"/>
      <c r="S34" s="69"/>
    </row>
    <row r="35" spans="1:19" ht="12.75" customHeight="1" x14ac:dyDescent="0.25">
      <c r="A35" s="46" t="s">
        <v>32</v>
      </c>
      <c r="B35" s="23" t="s">
        <v>51</v>
      </c>
      <c r="C35" s="10">
        <v>1</v>
      </c>
      <c r="D35" s="10" t="s">
        <v>54</v>
      </c>
      <c r="E35" s="8">
        <v>0</v>
      </c>
      <c r="F35" s="3">
        <f t="shared" si="0"/>
        <v>0</v>
      </c>
      <c r="G35" s="3">
        <f>F35*1.23</f>
        <v>0</v>
      </c>
      <c r="M35" s="29"/>
      <c r="N35" s="29"/>
      <c r="O35" s="29"/>
      <c r="P35" s="29"/>
      <c r="Q35" s="29"/>
      <c r="R35" s="29"/>
      <c r="S35" s="29"/>
    </row>
    <row r="36" spans="1:19" ht="14.25" customHeight="1" x14ac:dyDescent="0.25">
      <c r="A36" s="46" t="s">
        <v>33</v>
      </c>
      <c r="B36" s="48" t="s">
        <v>52</v>
      </c>
      <c r="C36" s="10">
        <v>1</v>
      </c>
      <c r="D36" s="10" t="s">
        <v>55</v>
      </c>
      <c r="E36" s="8">
        <v>0</v>
      </c>
      <c r="F36" s="3">
        <f t="shared" si="0"/>
        <v>0</v>
      </c>
      <c r="G36" s="3">
        <f>F36*1.23</f>
        <v>0</v>
      </c>
      <c r="M36" s="29"/>
      <c r="N36" s="29"/>
      <c r="O36" s="29"/>
      <c r="P36" s="29"/>
      <c r="Q36" s="29"/>
      <c r="R36" s="29"/>
      <c r="S36" s="29"/>
    </row>
    <row r="37" spans="1:19" ht="18" customHeight="1" x14ac:dyDescent="0.25">
      <c r="A37" s="46" t="s">
        <v>38</v>
      </c>
      <c r="B37" s="49" t="s">
        <v>65</v>
      </c>
      <c r="C37" s="10">
        <v>1</v>
      </c>
      <c r="D37" s="10" t="s">
        <v>54</v>
      </c>
      <c r="E37" s="8">
        <v>0</v>
      </c>
      <c r="F37" s="3">
        <f t="shared" si="0"/>
        <v>0</v>
      </c>
      <c r="G37" s="3">
        <f t="shared" ref="G37:G49" si="1">F37*1.23</f>
        <v>0</v>
      </c>
      <c r="M37" s="29"/>
      <c r="N37" s="29"/>
      <c r="O37" s="29"/>
      <c r="P37" s="29"/>
      <c r="Q37" s="29"/>
      <c r="R37" s="29"/>
      <c r="S37" s="29"/>
    </row>
    <row r="38" spans="1:19" ht="66.75" customHeight="1" x14ac:dyDescent="0.25">
      <c r="A38" s="46" t="s">
        <v>39</v>
      </c>
      <c r="B38" s="49" t="s">
        <v>62</v>
      </c>
      <c r="C38" s="10">
        <v>1</v>
      </c>
      <c r="D38" s="10" t="s">
        <v>54</v>
      </c>
      <c r="E38" s="8">
        <v>0</v>
      </c>
      <c r="F38" s="3">
        <f t="shared" si="0"/>
        <v>0</v>
      </c>
      <c r="G38" s="3">
        <f t="shared" si="1"/>
        <v>0</v>
      </c>
      <c r="M38" s="29"/>
      <c r="N38" s="29"/>
      <c r="O38" s="29"/>
      <c r="P38" s="29"/>
      <c r="Q38" s="29"/>
      <c r="R38" s="29"/>
      <c r="S38" s="29"/>
    </row>
    <row r="39" spans="1:19" ht="18" customHeight="1" x14ac:dyDescent="0.25">
      <c r="A39" s="46" t="s">
        <v>40</v>
      </c>
      <c r="B39" s="49" t="s">
        <v>66</v>
      </c>
      <c r="C39" s="10">
        <v>1</v>
      </c>
      <c r="D39" s="10" t="s">
        <v>55</v>
      </c>
      <c r="E39" s="8">
        <v>0</v>
      </c>
      <c r="F39" s="3">
        <f t="shared" si="0"/>
        <v>0</v>
      </c>
      <c r="G39" s="3">
        <f t="shared" si="1"/>
        <v>0</v>
      </c>
      <c r="M39" s="69"/>
      <c r="N39" s="69"/>
      <c r="O39" s="69"/>
      <c r="P39" s="69"/>
      <c r="Q39" s="69"/>
      <c r="R39" s="69"/>
      <c r="S39" s="69"/>
    </row>
    <row r="40" spans="1:19" ht="23.25" customHeight="1" x14ac:dyDescent="0.25">
      <c r="A40" s="46" t="s">
        <v>41</v>
      </c>
      <c r="B40" s="37" t="s">
        <v>67</v>
      </c>
      <c r="C40" s="10">
        <v>1</v>
      </c>
      <c r="D40" s="10" t="s">
        <v>54</v>
      </c>
      <c r="E40" s="8">
        <v>0</v>
      </c>
      <c r="F40" s="3">
        <f t="shared" si="0"/>
        <v>0</v>
      </c>
      <c r="G40" s="3">
        <f t="shared" si="1"/>
        <v>0</v>
      </c>
      <c r="M40" s="69"/>
      <c r="N40" s="69"/>
      <c r="O40" s="69"/>
      <c r="P40" s="69"/>
      <c r="Q40" s="69"/>
      <c r="R40" s="69"/>
      <c r="S40" s="69"/>
    </row>
    <row r="41" spans="1:19" ht="15.75" customHeight="1" x14ac:dyDescent="0.25">
      <c r="A41" s="46" t="s">
        <v>42</v>
      </c>
      <c r="B41" s="38" t="s">
        <v>64</v>
      </c>
      <c r="C41" s="10">
        <v>1</v>
      </c>
      <c r="D41" s="10" t="s">
        <v>54</v>
      </c>
      <c r="E41" s="8">
        <v>0</v>
      </c>
      <c r="F41" s="3">
        <f t="shared" si="0"/>
        <v>0</v>
      </c>
      <c r="G41" s="3">
        <f t="shared" si="1"/>
        <v>0</v>
      </c>
      <c r="M41" s="69"/>
      <c r="N41" s="69"/>
      <c r="O41" s="69"/>
      <c r="P41" s="69"/>
      <c r="Q41" s="69"/>
      <c r="R41" s="69"/>
      <c r="S41" s="69"/>
    </row>
    <row r="42" spans="1:19" ht="24" customHeight="1" x14ac:dyDescent="0.25">
      <c r="A42" s="46" t="s">
        <v>43</v>
      </c>
      <c r="B42" s="49" t="s">
        <v>68</v>
      </c>
      <c r="C42" s="10">
        <v>1</v>
      </c>
      <c r="D42" s="10" t="s">
        <v>54</v>
      </c>
      <c r="E42" s="8">
        <v>0</v>
      </c>
      <c r="F42" s="3">
        <f t="shared" si="0"/>
        <v>0</v>
      </c>
      <c r="G42" s="3">
        <f t="shared" si="1"/>
        <v>0</v>
      </c>
      <c r="M42" s="29"/>
      <c r="N42" s="29"/>
      <c r="O42" s="29"/>
      <c r="P42" s="29"/>
      <c r="Q42" s="29"/>
      <c r="R42" s="29"/>
      <c r="S42" s="29"/>
    </row>
    <row r="43" spans="1:19" ht="24.75" customHeight="1" x14ac:dyDescent="0.25">
      <c r="A43" s="46" t="s">
        <v>44</v>
      </c>
      <c r="B43" s="37" t="s">
        <v>69</v>
      </c>
      <c r="C43" s="10">
        <v>1</v>
      </c>
      <c r="D43" s="10" t="s">
        <v>54</v>
      </c>
      <c r="E43" s="8">
        <v>0</v>
      </c>
      <c r="F43" s="3">
        <f t="shared" si="0"/>
        <v>0</v>
      </c>
      <c r="G43" s="3">
        <f t="shared" si="1"/>
        <v>0</v>
      </c>
      <c r="M43" s="29"/>
      <c r="N43" s="29"/>
      <c r="O43" s="29"/>
      <c r="P43" s="29"/>
      <c r="Q43" s="29"/>
      <c r="R43" s="29"/>
      <c r="S43" s="29"/>
    </row>
    <row r="44" spans="1:19" ht="36.75" customHeight="1" x14ac:dyDescent="0.25">
      <c r="A44" s="47" t="s">
        <v>45</v>
      </c>
      <c r="B44" s="37" t="s">
        <v>61</v>
      </c>
      <c r="C44" s="10">
        <v>1</v>
      </c>
      <c r="D44" s="10" t="s">
        <v>54</v>
      </c>
      <c r="E44" s="8">
        <v>0</v>
      </c>
      <c r="F44" s="3">
        <f t="shared" si="0"/>
        <v>0</v>
      </c>
      <c r="G44" s="3">
        <f t="shared" si="1"/>
        <v>0</v>
      </c>
      <c r="M44" s="29"/>
      <c r="N44" s="29"/>
      <c r="O44" s="29"/>
      <c r="P44" s="29"/>
      <c r="Q44" s="29"/>
      <c r="R44" s="29"/>
      <c r="S44" s="29"/>
    </row>
    <row r="45" spans="1:19" ht="19.5" customHeight="1" x14ac:dyDescent="0.25">
      <c r="A45" s="47" t="s">
        <v>46</v>
      </c>
      <c r="B45" s="49" t="s">
        <v>56</v>
      </c>
      <c r="C45" s="10">
        <v>1</v>
      </c>
      <c r="D45" s="10" t="s">
        <v>57</v>
      </c>
      <c r="E45" s="8">
        <v>0</v>
      </c>
      <c r="F45" s="3">
        <f t="shared" si="0"/>
        <v>0</v>
      </c>
      <c r="G45" s="3">
        <f t="shared" si="1"/>
        <v>0</v>
      </c>
      <c r="M45" s="69"/>
      <c r="N45" s="69"/>
      <c r="O45" s="69"/>
      <c r="P45" s="69"/>
      <c r="Q45" s="69"/>
      <c r="R45" s="69"/>
      <c r="S45" s="69"/>
    </row>
    <row r="46" spans="1:19" ht="54" customHeight="1" x14ac:dyDescent="0.25">
      <c r="A46" s="47" t="s">
        <v>47</v>
      </c>
      <c r="B46" s="37" t="s">
        <v>60</v>
      </c>
      <c r="C46" s="10">
        <v>1</v>
      </c>
      <c r="D46" s="10" t="s">
        <v>57</v>
      </c>
      <c r="E46" s="8">
        <v>0</v>
      </c>
      <c r="F46" s="3">
        <f t="shared" si="0"/>
        <v>0</v>
      </c>
      <c r="G46" s="3">
        <f t="shared" si="1"/>
        <v>0</v>
      </c>
      <c r="M46" s="69"/>
      <c r="N46" s="69"/>
      <c r="O46" s="69"/>
      <c r="P46" s="69"/>
      <c r="Q46" s="69"/>
      <c r="R46" s="69"/>
      <c r="S46" s="69"/>
    </row>
    <row r="47" spans="1:19" ht="30" customHeight="1" x14ac:dyDescent="0.25">
      <c r="A47" s="47" t="s">
        <v>48</v>
      </c>
      <c r="B47" s="49" t="s">
        <v>70</v>
      </c>
      <c r="C47" s="10">
        <v>1</v>
      </c>
      <c r="D47" s="10" t="s">
        <v>57</v>
      </c>
      <c r="E47" s="8">
        <v>0</v>
      </c>
      <c r="F47" s="3">
        <f t="shared" si="0"/>
        <v>0</v>
      </c>
      <c r="G47" s="3">
        <f t="shared" si="1"/>
        <v>0</v>
      </c>
    </row>
    <row r="48" spans="1:19" ht="19.5" customHeight="1" x14ac:dyDescent="0.25">
      <c r="A48" s="47" t="s">
        <v>49</v>
      </c>
      <c r="B48" s="50" t="s">
        <v>71</v>
      </c>
      <c r="C48" s="10">
        <v>1</v>
      </c>
      <c r="D48" s="10" t="s">
        <v>54</v>
      </c>
      <c r="E48" s="8">
        <v>0</v>
      </c>
      <c r="F48" s="3">
        <f t="shared" si="0"/>
        <v>0</v>
      </c>
      <c r="G48" s="3">
        <f t="shared" ref="G48" si="2">F48*1.23</f>
        <v>0</v>
      </c>
    </row>
    <row r="49" spans="1:8" ht="25.5" customHeight="1" thickBot="1" x14ac:dyDescent="0.3">
      <c r="A49" s="46" t="s">
        <v>58</v>
      </c>
      <c r="B49" s="36" t="s">
        <v>59</v>
      </c>
      <c r="C49" s="35">
        <v>1</v>
      </c>
      <c r="D49" s="35" t="s">
        <v>54</v>
      </c>
      <c r="E49" s="8">
        <v>0</v>
      </c>
      <c r="F49" s="3">
        <f t="shared" si="0"/>
        <v>0</v>
      </c>
      <c r="G49" s="3">
        <f t="shared" si="1"/>
        <v>0</v>
      </c>
    </row>
    <row r="50" spans="1:8" ht="23.25" customHeight="1" thickBot="1" x14ac:dyDescent="0.3">
      <c r="A50" s="70" t="s">
        <v>12</v>
      </c>
      <c r="B50" s="71"/>
      <c r="C50" s="71"/>
      <c r="D50" s="71"/>
      <c r="E50" s="71"/>
      <c r="F50" s="12"/>
      <c r="G50" s="13"/>
    </row>
    <row r="51" spans="1:8" ht="3.75" customHeight="1" x14ac:dyDescent="0.25"/>
    <row r="52" spans="1:8" x14ac:dyDescent="0.25">
      <c r="A52" s="73" t="str">
        <f>"słownie: "&amp;L10</f>
        <v xml:space="preserve">słownie: </v>
      </c>
      <c r="B52" s="73"/>
      <c r="C52" s="73"/>
      <c r="D52" s="73"/>
      <c r="E52" s="73"/>
      <c r="F52" s="73"/>
      <c r="G52" s="73"/>
      <c r="H52" s="73"/>
    </row>
    <row r="53" spans="1:8" ht="6.75" customHeight="1" x14ac:dyDescent="0.25">
      <c r="B53" s="4"/>
    </row>
    <row r="54" spans="1:8" ht="60.75" customHeight="1" x14ac:dyDescent="0.25">
      <c r="A54" s="62" t="s">
        <v>5</v>
      </c>
      <c r="B54" s="62"/>
      <c r="C54" s="62"/>
      <c r="D54" s="62"/>
      <c r="E54" s="62"/>
      <c r="F54" s="62"/>
      <c r="G54" s="62"/>
      <c r="H54" s="15"/>
    </row>
    <row r="55" spans="1:8" x14ac:dyDescent="0.25">
      <c r="A55" s="75"/>
      <c r="B55" s="75"/>
      <c r="C55" s="75"/>
      <c r="D55" s="75"/>
      <c r="E55" s="75"/>
      <c r="F55" s="75"/>
      <c r="G55" s="75"/>
      <c r="H55" s="75"/>
    </row>
    <row r="58" spans="1:8" x14ac:dyDescent="0.25">
      <c r="E58" s="74" t="s">
        <v>24</v>
      </c>
      <c r="F58" s="74"/>
      <c r="G58" s="74"/>
    </row>
    <row r="59" spans="1:8" x14ac:dyDescent="0.25">
      <c r="E59" s="74" t="s">
        <v>27</v>
      </c>
      <c r="F59" s="74"/>
      <c r="G59" s="74"/>
    </row>
  </sheetData>
  <mergeCells count="32">
    <mergeCell ref="A28:G28"/>
    <mergeCell ref="A52:H52"/>
    <mergeCell ref="E59:G59"/>
    <mergeCell ref="E58:G58"/>
    <mergeCell ref="A55:H55"/>
    <mergeCell ref="A54:G54"/>
    <mergeCell ref="M30:S30"/>
    <mergeCell ref="M32:S32"/>
    <mergeCell ref="M33:S33"/>
    <mergeCell ref="M34:S34"/>
    <mergeCell ref="A50:E50"/>
    <mergeCell ref="M39:S39"/>
    <mergeCell ref="M40:S40"/>
    <mergeCell ref="M41:S41"/>
    <mergeCell ref="M45:S45"/>
    <mergeCell ref="M46:S46"/>
    <mergeCell ref="A11:G11"/>
    <mergeCell ref="A1:G1"/>
    <mergeCell ref="A32:G32"/>
    <mergeCell ref="A8:H8"/>
    <mergeCell ref="A9:H9"/>
    <mergeCell ref="A10:H10"/>
    <mergeCell ref="A18:H18"/>
    <mergeCell ref="A21:H21"/>
    <mergeCell ref="A23:H23"/>
    <mergeCell ref="A30:H30"/>
    <mergeCell ref="A27:G27"/>
    <mergeCell ref="A5:G5"/>
    <mergeCell ref="F3:G3"/>
    <mergeCell ref="A20:G20"/>
    <mergeCell ref="A25:G25"/>
    <mergeCell ref="A29:G29"/>
  </mergeCells>
  <printOptions horizontalCentered="1"/>
  <pageMargins left="0.31496062992125984" right="0.31496062992125984" top="0" bottom="0" header="0.31496062992125984" footer="0.31496062992125984"/>
  <pageSetup paperSize="9" scale="96" orientation="portrait" r:id="rId1"/>
  <rowBreaks count="1" manualBreakCount="1">
    <brk id="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2024-12-09T09:30:19Z</cp:lastPrinted>
  <dcterms:created xsi:type="dcterms:W3CDTF">2024-07-03T09:56:48Z</dcterms:created>
  <dcterms:modified xsi:type="dcterms:W3CDTF">2024-12-09T09:39:04Z</dcterms:modified>
</cp:coreProperties>
</file>